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Item1" sheetId="1" state="visible" r:id="rId2"/>
    <sheet name="TOTAL" sheetId="2" state="visible" r:id="rId3"/>
  </sheets>
  <definedNames>
    <definedName function="false" hidden="false" localSheetId="1" name="_xlnm.Print_Area" vbProcedure="false">TOTAL!$A$1:$F$15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<sst xmlns="http://schemas.openxmlformats.org/spreadsheetml/2006/main" count="51" uniqueCount="42">
  <si>
    <t xml:space="preserve">ESTIMATIVA DO ITEM</t>
  </si>
  <si>
    <t xml:space="preserve">ITEM 1</t>
  </si>
  <si>
    <t xml:space="preserve">MATERIAL OU SERVIÇO</t>
  </si>
  <si>
    <t xml:space="preserve">UNIDADE</t>
  </si>
  <si>
    <t xml:space="preserve">QUANT.</t>
  </si>
  <si>
    <t xml:space="preserve">PREÇO ESTIMADO</t>
  </si>
  <si>
    <t xml:space="preserve">MENOR PREÇO</t>
  </si>
  <si>
    <t xml:space="preserve">FONTE DE PESQUISA</t>
  </si>
  <si>
    <t xml:space="preserve">PREÇOS</t>
  </si>
  <si>
    <t xml:space="preserve">DESCARTE</t>
  </si>
  <si>
    <t xml:space="preserve">Serviço de agenciamento e intermediação do transporte de passageiros, por meio de táxi, através de aplicativo para smartphone e ambiente web. </t>
  </si>
  <si>
    <t xml:space="preserve">unidade</t>
  </si>
  <si>
    <t xml:space="preserve">INOVADORA 2A SERVIÇOS S/A (WAPPA)</t>
  </si>
  <si>
    <t xml:space="preserve">RENGEL RADIO TAXI LTDA</t>
  </si>
  <si>
    <t xml:space="preserve">DESVIO PADRÃO</t>
  </si>
  <si>
    <t xml:space="preserve">QUANTIDADE DE PREÇOS COLETADOS</t>
  </si>
  <si>
    <t xml:space="preserve">COEF.</t>
  </si>
  <si>
    <t xml:space="preserve">MÉDIA</t>
  </si>
  <si>
    <t xml:space="preserve">MÉDIA APÓS DESCARTE</t>
  </si>
  <si>
    <t xml:space="preserve">MEDIANA</t>
  </si>
  <si>
    <t xml:space="preserve">MENOR PREÇO UNITÁRIO COLETADO PARA O ITEM</t>
  </si>
  <si>
    <t xml:space="preserve">VALOR UNITÁRIO ESTIMADO</t>
  </si>
  <si>
    <t xml:space="preserve">VALOR TOTAL</t>
  </si>
  <si>
    <t xml:space="preserve">DESVIO: desvio padrão dos preços pesquisados, calculados por meio da função DESVPAD do editor de planilhas.</t>
  </si>
  <si>
    <t xml:space="preserve">COEF.: relação entre o DESVIO e a MÉDIA, expresso em valor percentual.</t>
  </si>
  <si>
    <t xml:space="preserve">MÉDIA: média aritmética dos preços pesquisados.</t>
  </si>
  <si>
    <t xml:space="preserve">DESCARTE: coluna que exibe os preços considerados, quando COEF. é maior que 25%. São descartados os preços fora do intervalo entre o menor preço e a soma [MÉDIA + DESVIO].</t>
  </si>
  <si>
    <t xml:space="preserve">MÉDIA APÓS DESCARTE: média aritmética dos preços dentro do intervalo acima descrito.</t>
  </si>
  <si>
    <t xml:space="preserve">MEDIANA: valor estatístico que separa a metade maior da metade menor da amostra, calculado pela função MED do editor de planilhas.</t>
  </si>
  <si>
    <t xml:space="preserve">VALOR UNITÁRIO: quando COEF. for menor ou igual a 25%, o valor unitário estimado será a MÉDIA dos preços pesquisados; quando COEF. for maior que 25%, o valor unitário será o menor valor dentre a MÉDIA APÓS DESCARTE e a MEDIANA.</t>
  </si>
  <si>
    <t xml:space="preserve">RESULTADO DA ESTIMATIVA</t>
  </si>
  <si>
    <t xml:space="preserve">Item</t>
  </si>
  <si>
    <t xml:space="preserve">Descrição</t>
  </si>
  <si>
    <t xml:space="preserve">Unidade de Fornecimento</t>
  </si>
  <si>
    <t xml:space="preserve">Quantidade</t>
  </si>
  <si>
    <t xml:space="preserve">Valor Unitário</t>
  </si>
  <si>
    <t xml:space="preserve">Valor Total</t>
  </si>
  <si>
    <t xml:space="preserve">Preço: P = VE x ( 1 + TA ) =</t>
  </si>
  <si>
    <t xml:space="preserve">Valor Estimado: VE =</t>
  </si>
  <si>
    <t xml:space="preserve">Taxa de Administração: TA = </t>
  </si>
  <si>
    <t xml:space="preserve">MENORES PREÇOS OFERTADOS</t>
  </si>
  <si>
    <t xml:space="preserve">Fornec.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</si>
</sst>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[$R$-416]\ #,##0.00;[RED]\-[$R$-416]\ #,##0.00"/>
    <numFmt numFmtId="166" formatCode="General"/>
    <numFmt numFmtId="167" formatCode="0.00%"/>
    <numFmt numFmtId="168" formatCode="_-&quot;R$ &quot;* #,##0.00_-;&quot;-R$ &quot;* #,##0.00_-;_-&quot;R$ &quot;* \-??_-;_-@_-"/>
    <numFmt numFmtId="169" formatCode="0%"/>
  </numFmts>
  <fonts count="21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FFFFFF"/>
      <name val="Mangal"/>
      <family val="2"/>
      <charset val="1"/>
    </font>
    <font>
      <sz val="10"/>
      <color rgb="FF000000"/>
      <name val="Mangal"/>
      <family val="2"/>
      <charset val="1"/>
    </font>
    <font>
      <sz val="10"/>
      <color rgb="FFCC0000"/>
      <name val="Mangal"/>
      <family val="2"/>
      <charset val="1"/>
    </font>
    <font>
      <sz val="10"/>
      <color rgb="FF808080"/>
      <name val="Mangal"/>
      <family val="2"/>
      <charset val="1"/>
    </font>
    <font>
      <sz val="10"/>
      <color rgb="FF006600"/>
      <name val="Mangal"/>
      <family val="2"/>
      <charset val="1"/>
    </font>
    <font>
      <sz val="10"/>
      <color rgb="FF996600"/>
      <name val="Mangal"/>
      <family val="2"/>
      <charset val="1"/>
    </font>
    <font>
      <sz val="10"/>
      <color rgb="FF333333"/>
      <name val="Mangal"/>
      <family val="2"/>
      <charset val="1"/>
    </font>
    <font>
      <u val="single"/>
      <sz val="10"/>
      <name val="Mangal"/>
      <family val="2"/>
      <charset val="1"/>
    </font>
    <font>
      <sz val="10"/>
      <name val="Mangal"/>
      <family val="2"/>
      <charset val="1"/>
    </font>
    <font>
      <sz val="10"/>
      <name val="Calibri"/>
      <family val="2"/>
      <charset val="1"/>
    </font>
    <font>
      <b val="true"/>
      <sz val="12"/>
      <name val="Calibri"/>
      <family val="2"/>
      <charset val="1"/>
    </font>
    <font>
      <b val="true"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b val="true"/>
      <sz val="10"/>
      <color rgb="FF000000"/>
      <name val="Calibri"/>
      <family val="2"/>
      <charset val="1"/>
    </font>
    <font>
      <b val="true"/>
      <sz val="9"/>
      <name val="Calibri"/>
      <family val="2"/>
      <charset val="1"/>
    </font>
    <font>
      <sz val="10"/>
      <name val="Arial"/>
      <family val="0"/>
      <charset val="1"/>
    </font>
    <font>
      <b val="true"/>
      <sz val="13"/>
      <name val="Calibri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DD9C3"/>
      </patternFill>
    </fill>
    <fill>
      <patternFill patternType="solid">
        <fgColor rgb="FFFFCCCC"/>
        <bgColor rgb="FFDDD9C3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C4BD97"/>
        <bgColor rgb="FFDDD9C3"/>
      </patternFill>
    </fill>
    <fill>
      <patternFill patternType="solid">
        <fgColor rgb="FFDDD9C3"/>
        <bgColor rgb="FFDDDDDD"/>
      </patternFill>
    </fill>
  </fills>
  <borders count="7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 style="hair"/>
      <bottom style="hair"/>
      <diagonal/>
    </border>
    <border diagonalUp="false" diagonalDown="false">
      <left style="hair"/>
      <right style="hair"/>
      <top style="hair"/>
      <bottom/>
      <diagonal/>
    </border>
  </borders>
  <cellStyleXfs count="39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8" fontId="19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5" fillId="4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7" fillId="0" borderId="0" applyFont="true" applyBorder="false" applyAlignment="true" applyProtection="false">
      <alignment horizontal="general" vertical="bottom" textRotation="0" wrapText="false" indent="0" shrinkToFit="false"/>
    </xf>
    <xf numFmtId="164" fontId="8" fillId="7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8" borderId="0" applyFont="true" applyBorder="false" applyAlignment="true" applyProtection="false">
      <alignment horizontal="general" vertical="bottom" textRotation="0" wrapText="false" indent="0" shrinkToFit="false"/>
    </xf>
    <xf numFmtId="164" fontId="10" fillId="8" borderId="1" applyFont="true" applyBorder="tru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5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center" vertical="bottom" textRotation="9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</cellStyleXfs>
  <cellXfs count="5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14" fillId="9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5" fillId="0" borderId="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5" fillId="1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1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1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1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2" xfId="0" applyFont="true" applyBorder="true" applyAlignment="true" applyProtection="true">
      <alignment horizontal="general" vertical="top" textRotation="0" wrapText="true" indent="0" shrinkToFit="false"/>
      <protection locked="false" hidden="false"/>
    </xf>
    <xf numFmtId="164" fontId="16" fillId="0" borderId="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6" fillId="0" borderId="2" xfId="0" applyFont="true" applyBorder="true" applyAlignment="true" applyProtection="true">
      <alignment horizontal="center" vertical="center" textRotation="0" wrapText="false" indent="0" shrinkToFit="true"/>
      <protection locked="false" hidden="false"/>
    </xf>
    <xf numFmtId="165" fontId="17" fillId="10" borderId="2" xfId="0" applyFont="true" applyBorder="true" applyAlignment="true" applyProtection="true">
      <alignment horizontal="center" vertical="center" textRotation="0" wrapText="false" indent="0" shrinkToFit="true"/>
      <protection locked="true" hidden="false"/>
    </xf>
    <xf numFmtId="164" fontId="18" fillId="0" borderId="2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17" fillId="0" borderId="2" xfId="0" applyFont="true" applyBorder="true" applyAlignment="true" applyProtection="true">
      <alignment horizontal="center" vertical="bottom" textRotation="0" wrapText="false" indent="0" shrinkToFit="true"/>
      <protection locked="false" hidden="false"/>
    </xf>
    <xf numFmtId="165" fontId="17" fillId="10" borderId="2" xfId="0" applyFont="true" applyBorder="true" applyAlignment="true" applyProtection="true">
      <alignment horizontal="center" vertical="bottom" textRotation="0" wrapText="false" indent="0" shrinkToFit="true"/>
      <protection locked="true" hidden="false"/>
    </xf>
    <xf numFmtId="164" fontId="15" fillId="0" borderId="4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6" fillId="0" borderId="4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6" fillId="0" borderId="5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6" fillId="0" borderId="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6" fillId="0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8" fillId="0" borderId="4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17" fillId="0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7" fillId="1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1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3" fillId="0" borderId="0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6" fontId="13" fillId="1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13" fillId="10" borderId="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6" fillId="10" borderId="4" xfId="0" applyFont="true" applyBorder="true" applyAlignment="true" applyProtection="true">
      <alignment horizontal="center" vertical="bottom" textRotation="0" wrapText="false" indent="0" shrinkToFit="true"/>
      <protection locked="true" hidden="false"/>
    </xf>
    <xf numFmtId="165" fontId="16" fillId="10" borderId="2" xfId="0" applyFont="true" applyBorder="true" applyAlignment="true" applyProtection="true">
      <alignment horizontal="center" vertical="bottom" textRotation="0" wrapText="false" indent="0" shrinkToFit="true"/>
      <protection locked="true" hidden="false"/>
    </xf>
    <xf numFmtId="165" fontId="15" fillId="10" borderId="2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13" fillId="10" borderId="2" xfId="0" applyFont="true" applyBorder="true" applyAlignment="true" applyProtection="true">
      <alignment horizontal="right" vertical="bottom" textRotation="0" wrapText="false" indent="0" shrinkToFit="true"/>
      <protection locked="true" hidden="false"/>
    </xf>
    <xf numFmtId="164" fontId="15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5" fontId="13" fillId="0" borderId="4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5" fontId="13" fillId="0" borderId="0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5" fontId="13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15" fillId="0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16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5" fontId="17" fillId="1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6" fillId="10" borderId="2" xfId="0" applyFont="true" applyBorder="true" applyAlignment="true" applyProtection="true">
      <alignment horizontal="right" vertical="bottom" textRotation="0" wrapText="false" indent="0" shrinkToFit="true"/>
      <protection locked="true" hidden="false"/>
    </xf>
    <xf numFmtId="165" fontId="17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13" fillId="10" borderId="6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3" fillId="1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4" fillId="9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5" fillId="1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1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3" fillId="1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13" fillId="10" borderId="2" xfId="17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4" fillId="9" borderId="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8" fontId="14" fillId="9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4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14" fillId="9" borderId="2" xfId="19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5" fillId="9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0" fillId="9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</cellXfs>
  <cellStyles count="25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ccent 1 1" xfId="20"/>
    <cellStyle name="Accent 2 1" xfId="21"/>
    <cellStyle name="Accent 3 1" xfId="22"/>
    <cellStyle name="Accent 4" xfId="23"/>
    <cellStyle name="Bad 1" xfId="24"/>
    <cellStyle name="Error 1" xfId="25"/>
    <cellStyle name="Footnote 1" xfId="26"/>
    <cellStyle name="Good 1" xfId="27"/>
    <cellStyle name="Heading 1 1" xfId="28"/>
    <cellStyle name="Heading 2 1" xfId="29"/>
    <cellStyle name="Heading 3" xfId="30"/>
    <cellStyle name="Neutral 1" xfId="31"/>
    <cellStyle name="Note 1" xfId="32"/>
    <cellStyle name="Resultado" xfId="33"/>
    <cellStyle name="Resultado2" xfId="34"/>
    <cellStyle name="Status 1" xfId="35"/>
    <cellStyle name="Text 1" xfId="36"/>
    <cellStyle name="Título1" xfId="37"/>
    <cellStyle name="Warning 1" xfId="38"/>
  </cellStyle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4BD97"/>
      <rgbColor rgb="FF808080"/>
      <rgbColor rgb="FF9999FF"/>
      <rgbColor rgb="FF993366"/>
      <rgbColor rgb="FFFFFFCC"/>
      <rgbColor rgb="FFDDD9C3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5" activeCellId="0" sqref="H5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10</v>
      </c>
      <c r="C3" s="9" t="s">
        <v>11</v>
      </c>
      <c r="D3" s="10" t="n">
        <v>1</v>
      </c>
      <c r="E3" s="11" t="n">
        <f aca="false">IF(C20&lt;=25%,D20,MIN(E20:F20))</f>
        <v>636000</v>
      </c>
      <c r="F3" s="11" t="n">
        <f aca="false">MIN(H3:H17)</f>
        <v>612000</v>
      </c>
      <c r="G3" s="12" t="s">
        <v>12</v>
      </c>
      <c r="H3" s="13" t="n">
        <v>612000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v>660000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/>
      <c r="H5" s="13"/>
      <c r="I5" s="14" t="str">
        <f aca="false">IF(H5="","",(IF($C$20&lt;25%,"N/A",IF(H5&lt;=($D$20+$A$20),H5,"Descartado"))))</f>
        <v/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14</v>
      </c>
      <c r="B19" s="7" t="s">
        <v>15</v>
      </c>
      <c r="C19" s="6" t="s">
        <v>16</v>
      </c>
      <c r="D19" s="22" t="s">
        <v>17</v>
      </c>
      <c r="E19" s="23" t="s">
        <v>18</v>
      </c>
      <c r="F19" s="22" t="s">
        <v>19</v>
      </c>
      <c r="G19" s="6" t="s">
        <v>20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33941.1254969543</v>
      </c>
      <c r="B20" s="25" t="n">
        <f aca="false">COUNT(H3:H17)</f>
        <v>2</v>
      </c>
      <c r="C20" s="26" t="n">
        <f aca="false">IF(B20&lt;2,"N/A",(A20/D20))</f>
        <v>0.053366549523513</v>
      </c>
      <c r="D20" s="27" t="n">
        <f aca="false">ROUND(AVERAGE(H3:H17),2)</f>
        <v>636000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636000</v>
      </c>
      <c r="G20" s="29" t="str">
        <f aca="false">INDEX(G3:G17,MATCH(H20,H3:H17,0))</f>
        <v>INOVADORA 2A SERVIÇOS S/A (WAPPA)</v>
      </c>
      <c r="H20" s="30" t="n">
        <f aca="false">MIN(H3:H17)</f>
        <v>612000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21</v>
      </c>
      <c r="H22" s="38" t="n">
        <f aca="false">IF(C20&lt;=25%,D20,MIN(E20:F20))</f>
        <v>636000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22</v>
      </c>
      <c r="H23" s="30" t="n">
        <f aca="false">ROUND(H22,2)*D3</f>
        <v>636000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23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24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25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26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27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28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29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G15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selection pane="topLeft" activeCell="G3" activeCellId="0" sqref="G3"/>
    </sheetView>
  </sheetViews>
  <sheetFormatPr defaultRowHeight="12.75" zeroHeight="false" outlineLevelRow="0" outlineLevelCol="0"/>
  <cols>
    <col collapsed="false" customWidth="true" hidden="false" outlineLevel="0" max="1" min="1" style="42" width="9.14"/>
    <col collapsed="false" customWidth="true" hidden="false" outlineLevel="0" max="2" min="2" style="42" width="86.85"/>
    <col collapsed="false" customWidth="true" hidden="false" outlineLevel="0" max="5" min="3" style="42" width="13.29"/>
    <col collapsed="false" customWidth="true" hidden="false" outlineLevel="0" max="6" min="6" style="42" width="15.57"/>
    <col collapsed="false" customWidth="true" hidden="false" outlineLevel="0" max="14" min="7" style="43" width="9.14"/>
    <col collapsed="false" customWidth="true" hidden="false" outlineLevel="0" max="1025" min="15" style="42" width="9.14"/>
  </cols>
  <sheetData>
    <row r="1" customFormat="false" ht="15.75" hidden="false" customHeight="true" outlineLevel="0" collapsed="false">
      <c r="A1" s="44" t="s">
        <v>30</v>
      </c>
      <c r="B1" s="44"/>
      <c r="C1" s="44"/>
      <c r="D1" s="44"/>
      <c r="E1" s="44"/>
      <c r="F1" s="44"/>
    </row>
    <row r="2" customFormat="false" ht="25.5" hidden="false" customHeight="false" outlineLevel="0" collapsed="false">
      <c r="A2" s="45" t="s">
        <v>31</v>
      </c>
      <c r="B2" s="45" t="s">
        <v>32</v>
      </c>
      <c r="C2" s="45" t="s">
        <v>33</v>
      </c>
      <c r="D2" s="45" t="s">
        <v>34</v>
      </c>
      <c r="E2" s="45" t="s">
        <v>35</v>
      </c>
      <c r="F2" s="45" t="s">
        <v>36</v>
      </c>
    </row>
    <row r="3" customFormat="false" ht="25.5" hidden="false" customHeight="false" outlineLevel="0" collapsed="false">
      <c r="A3" s="46" t="n">
        <v>1</v>
      </c>
      <c r="B3" s="47" t="str">
        <f aca="false">Item1!B3</f>
        <v>Serviço de agenciamento e intermediação do transporte de passageiros, por meio de táxi, através de aplicativo para smartphone e ambiente web. </v>
      </c>
      <c r="C3" s="46" t="str">
        <f aca="false">Item1!C3</f>
        <v>unidade</v>
      </c>
      <c r="D3" s="46" t="n">
        <f aca="false">Item1!D3</f>
        <v>1</v>
      </c>
      <c r="E3" s="48" t="n">
        <f aca="false">Item1!E3</f>
        <v>636000</v>
      </c>
      <c r="F3" s="48" t="n">
        <f aca="false">(ROUND(E3,2)*D3)</f>
        <v>636000</v>
      </c>
      <c r="G3" s="49"/>
    </row>
    <row r="4" customFormat="false" ht="15.75" hidden="false" customHeight="true" outlineLevel="0" collapsed="false">
      <c r="A4" s="50"/>
      <c r="B4" s="50"/>
      <c r="C4" s="51" t="s">
        <v>37</v>
      </c>
      <c r="D4" s="51"/>
      <c r="E4" s="51"/>
      <c r="F4" s="52" t="n">
        <f aca="false">SUM(F3:F3)</f>
        <v>636000</v>
      </c>
    </row>
    <row r="5" customFormat="false" ht="15.75" hidden="false" customHeight="true" outlineLevel="0" collapsed="false">
      <c r="A5" s="53"/>
      <c r="B5" s="53"/>
      <c r="C5" s="51" t="s">
        <v>38</v>
      </c>
      <c r="D5" s="51"/>
      <c r="E5" s="51"/>
      <c r="F5" s="52" t="n">
        <v>600000</v>
      </c>
    </row>
    <row r="6" customFormat="false" ht="15.75" hidden="false" customHeight="true" outlineLevel="0" collapsed="false">
      <c r="A6" s="53"/>
      <c r="B6" s="53"/>
      <c r="C6" s="51" t="s">
        <v>39</v>
      </c>
      <c r="D6" s="51"/>
      <c r="E6" s="51"/>
      <c r="F6" s="54" t="n">
        <f aca="false">ROUND((F4/F5)-1,4)</f>
        <v>0.06</v>
      </c>
    </row>
    <row r="9" customFormat="false" ht="15.75" hidden="false" customHeight="true" outlineLevel="0" collapsed="false">
      <c r="A9" s="44" t="s">
        <v>40</v>
      </c>
      <c r="B9" s="44"/>
      <c r="C9" s="44"/>
      <c r="D9" s="44"/>
      <c r="E9" s="44"/>
      <c r="F9" s="44"/>
    </row>
    <row r="10" customFormat="false" ht="25.5" hidden="false" customHeight="false" outlineLevel="0" collapsed="false">
      <c r="A10" s="45" t="s">
        <v>31</v>
      </c>
      <c r="B10" s="45" t="s">
        <v>32</v>
      </c>
      <c r="C10" s="45" t="s">
        <v>33</v>
      </c>
      <c r="D10" s="45" t="s">
        <v>34</v>
      </c>
      <c r="E10" s="45" t="s">
        <v>35</v>
      </c>
      <c r="F10" s="45" t="s">
        <v>36</v>
      </c>
    </row>
    <row r="11" customFormat="false" ht="17.25" hidden="false" customHeight="false" outlineLevel="0" collapsed="false">
      <c r="A11" s="55" t="s">
        <v>41</v>
      </c>
      <c r="B11" s="56" t="str">
        <f aca="false">Item1!G20</f>
        <v>INOVADORA 2A SERVIÇOS S/A (WAPPA)</v>
      </c>
      <c r="C11" s="56"/>
      <c r="D11" s="56"/>
      <c r="E11" s="56"/>
      <c r="F11" s="56"/>
    </row>
    <row r="12" customFormat="false" ht="25.5" hidden="false" customHeight="false" outlineLevel="0" collapsed="false">
      <c r="A12" s="46" t="n">
        <v>1</v>
      </c>
      <c r="B12" s="47" t="str">
        <f aca="false">Item1!B3</f>
        <v>Serviço de agenciamento e intermediação do transporte de passageiros, por meio de táxi, através de aplicativo para smartphone e ambiente web. </v>
      </c>
      <c r="C12" s="46" t="str">
        <f aca="false">Item1!C3</f>
        <v>unidade</v>
      </c>
      <c r="D12" s="46" t="n">
        <f aca="false">Item1!D3</f>
        <v>1</v>
      </c>
      <c r="E12" s="48" t="n">
        <f aca="false">Item1!F3</f>
        <v>612000</v>
      </c>
      <c r="F12" s="48" t="n">
        <f aca="false">(ROUND(E12,2)*D12)</f>
        <v>612000</v>
      </c>
    </row>
    <row r="13" customFormat="false" ht="15.75" hidden="false" customHeight="true" outlineLevel="0" collapsed="false">
      <c r="A13" s="50"/>
      <c r="B13" s="50"/>
      <c r="C13" s="51" t="s">
        <v>37</v>
      </c>
      <c r="D13" s="51"/>
      <c r="E13" s="51"/>
      <c r="F13" s="52" t="n">
        <f aca="false">SUM(F12:F12)</f>
        <v>612000</v>
      </c>
    </row>
    <row r="14" customFormat="false" ht="15.75" hidden="false" customHeight="true" outlineLevel="0" collapsed="false">
      <c r="C14" s="51" t="s">
        <v>38</v>
      </c>
      <c r="D14" s="51"/>
      <c r="E14" s="51"/>
      <c r="F14" s="52" t="n">
        <v>600000</v>
      </c>
    </row>
    <row r="15" customFormat="false" ht="15.75" hidden="false" customHeight="true" outlineLevel="0" collapsed="false">
      <c r="C15" s="51" t="s">
        <v>39</v>
      </c>
      <c r="D15" s="51"/>
      <c r="E15" s="51"/>
      <c r="F15" s="54" t="n">
        <f aca="false">ROUND((F13/F14)-1,4)</f>
        <v>0.02</v>
      </c>
    </row>
  </sheetData>
  <mergeCells count="9">
    <mergeCell ref="A1:F1"/>
    <mergeCell ref="C4:E4"/>
    <mergeCell ref="C5:E5"/>
    <mergeCell ref="C6:E6"/>
    <mergeCell ref="A9:F9"/>
    <mergeCell ref="B11:F11"/>
    <mergeCell ref="C13:E13"/>
    <mergeCell ref="C14:E14"/>
    <mergeCell ref="C15:E15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2019-01-16T20:04:04Z</dcterms:created>
  <dc:creator>Marconni Rodrigues de AlcGntara Santos</dc:creator>
  <dc:description/>
  <dc:language>pt-BR</dc:language>
  <cp:lastModifiedBy>Marconni Rodrigues de AlcGntara Santos</cp:lastModifiedBy>
  <cp:lastPrinted>2019-03-26T20:50:54Z</cp:lastPrinted>
  <dcterms:modified xsi:type="dcterms:W3CDTF">2020-01-08T18:29:48Z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