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1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TOTAL" sheetId="22" state="visible" r:id="rId23"/>
    <sheet name="menores" sheetId="23" state="visible" r:id="rId24"/>
  </sheets>
  <definedNames>
    <definedName function="false" hidden="false" localSheetId="22" name="_xlnm.Print_Area" vbProcedure="false">menores!$A$1:$F$45</definedName>
    <definedName function="false" hidden="false" localSheetId="22" name="_xlnm.Print_Titles" vbProcedure="false">menores!$2:$2</definedName>
    <definedName function="false" hidden="false" localSheetId="21" name="_xlnm.Print_Area" vbProcedure="false">TOTAL!$A$1:$F$24</definedName>
    <definedName function="false" hidden="false" localSheetId="21" name="_xlnm.Print_Titles" vbProcedure="false">TOTAL!$2:$2</definedName>
    <definedName function="false" hidden="false" localSheetId="21" name="_xlnm.Print_Titles" vbProcedure="false">TOTAL!$2:$2</definedName>
    <definedName function="false" hidden="false" localSheetId="22" name="_xlnm.Print_Titles" vbProcedure="false">menores!$2:$2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<sst xmlns="http://schemas.openxmlformats.org/spreadsheetml/2006/main" count="854" uniqueCount="112">
  <si>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</si>
  <si>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</si>
  <si>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</si>
  <si>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</si>
  <si>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</si>
  <si>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</si>
  <si>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</si>
  <si>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</si>
  <si>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</si>
  <si>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</si>
  <si>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Capas para Processo em Papel Sintético - Cor Amarela
com fibras desorientadas, resistentes ao rasgo, impermeável, gramatura variando entre 200 e 240 g/m², med. 34,5 x 50,6 cm (aberta), vincada ao meio. A capa deverá ter capacidade para acondicionar 250 folhas aproximadamente</t>
  </si>
  <si>
    <t xml:space="preserve">unidade</t>
  </si>
  <si>
    <t xml:space="preserve">BERNARDES COMERCIO E INDUSTRIA GRAFICA - EIRELI</t>
  </si>
  <si>
    <t xml:space="preserve">GRAFICA E EDITORA LICEU LTDA</t>
  </si>
  <si>
    <t xml:space="preserve">CSS EDITORA GRAFICA - EIRELI</t>
  </si>
  <si>
    <t xml:space="preserve">AUDICEU DE SOUZA SANTOS</t>
  </si>
  <si>
    <t xml:space="preserve">BRUNO SANTONI BECKER PAPEIS</t>
  </si>
  <si>
    <t xml:space="preserve">INLABEL SOLUCOES EM ROTULOS ADESIVOS EIRELI</t>
  </si>
  <si>
    <t xml:space="preserve">GLOBALPRINT EDITORA GRAFICA EIRELI</t>
  </si>
  <si>
    <t xml:space="preserve">INTERLABEL SOLUCOES EM ROTULAGEM EIRELI</t>
  </si>
  <si>
    <t xml:space="preserve">BAZAR E PAPELARIA MN LTDA</t>
  </si>
  <si>
    <t xml:space="preserve">IMPRIMEART- GRAFICA, EDITORA E PAPELARIA EIRELI</t>
  </si>
  <si>
    <t xml:space="preserve">CROMOS EDITORA E INDUSTRIA GRAFICA LTDA</t>
  </si>
  <si>
    <t xml:space="preserve">GRAFICA 3 COMUNICACAO E SERVICOS GRAFICOS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</si>
  <si>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</si>
  <si>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</si>
  <si>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</si>
  <si>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</si>
  <si>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</si>
  <si>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</si>
  <si>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</si>
  <si>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</si>
  <si>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</si>
  <si>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</si>
  <si>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</si>
  <si>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</si>
  <si>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</si>
  <si>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</si>
  <si>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</si>
  <si>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</si>
  <si>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</si>
  <si>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Capas para Processo em Papel Sintético - Cor Azul
com fibras desorientadas,  resistentes ao rasgo, impermeável, gramatura variando entre 200 e 240 g/m², med. 34,5 x 50,6 cm (aberta), vincada ao meio. A capa deverá ter capacidade para acondicionar 250 folhas aproximadamente</t>
  </si>
  <si>
    <t xml:space="preserve">JOSE DE SALES SOBRINHO SERVICOS GRAFICOS</t>
  </si>
  <si>
    <t xml:space="preserve">ITEM 3</t>
  </si>
  <si>
    <t xml:space="preserve">Capas para Processo em Papel Sintético - Cor Branca
com fibras desorientadas, resistentes ao rasgo, impermeável, gramatura variando entre 200 e 240 g/m², med. 34,5 x 50,6 cm (aberta), vincada ao meio. A capa deverá ter capacidade para acondicionar 250 folhas aproximadamente</t>
  </si>
  <si>
    <t xml:space="preserve">ITEM 4</t>
  </si>
  <si>
    <t xml:space="preserve">Capas para Processo em Papel Sintético - Cor Bege
com fibras desorientadas, resistentes ao rasgo, impermeável, gramatura variando entre 200 e 240 g/m², med. 34,5 x 50,6 cm (aberta), vincada ao meio. A capa deverá ter capacidade para acondicionar 250 folhas aproximadamente</t>
  </si>
  <si>
    <t xml:space="preserve">ITEM 5</t>
  </si>
  <si>
    <t xml:space="preserve">Capas para Processo em Papel Sintético - Cor Laranja
com fibras desorientadas, resistentes ao rasgo, impermeável, gramatura variando entre 200 e 240 g/m², med. 34,5 x 50,6 cm (aberta), vincada ao meio. A capa deverá ter capacidade para acondicionar 250 folhas aproximadamente</t>
  </si>
  <si>
    <t xml:space="preserve">ITEM 6</t>
  </si>
  <si>
    <t xml:space="preserve">Capas para Processo em Papel Sintético - Cor Cinza
com fibras desorientadas, resistentes ao rasgo, impermeável, gramatura variando entre 200 e 240 g/m², med. 34,5 x 50,6 cm (aberta), vincada ao meio. A capa deverá ter capacidade para acondicionar 250 folhas aproximadamente</t>
  </si>
  <si>
    <t xml:space="preserve">ITEM 7</t>
  </si>
  <si>
    <t xml:space="preserve">Capas para Processo em Papel Sintético - Cor Rosa
com fibras desorientadas, resistentes ao rasgo, impermeável, gramatura variando entre 200 e 240 g/m², med. 34,5 x 50,6 cm (aberta), vincada ao meio. A capa deverá ter capacidade para acondicionar 250 folhas aproximadamente</t>
  </si>
  <si>
    <t xml:space="preserve">ITEM 8</t>
  </si>
  <si>
    <t xml:space="preserve">Capas para Processo em Papel Sintético - Cor Verde
com fibras desorientadas, resistentes ao rasgo, impermeável, gramatura variando entre 200 e 240 g/m², med. 34,5 x 50,6 cm (aberta), vincada ao meio. A capa deverá ter capacidade para acondicionar 250 folhas aproximadamente</t>
  </si>
  <si>
    <t xml:space="preserve">ITEM 9</t>
  </si>
  <si>
    <t xml:space="preserve">Envelope pardo
Papel Kraft natural monolúcido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</t>
  </si>
  <si>
    <t xml:space="preserve">TAVARES &amp; TAVARES EMPREENDIMENTOS COMERCIAIS LTDA</t>
  </si>
  <si>
    <t xml:space="preserve">BAHIA GRAF LTDA</t>
  </si>
  <si>
    <t xml:space="preserve">PRISMA PAPELARIA EIRELI</t>
  </si>
  <si>
    <t xml:space="preserve">PLANET GRAF COMERCIO E IMPRESSAO DE PAPEL LTDA</t>
  </si>
  <si>
    <t xml:space="preserve">G C C COMERCIAL E SERVICOS P/ ESCRITORIOS EIRELI</t>
  </si>
  <si>
    <t xml:space="preserve">ALVES E CORDEIRO LTDA</t>
  </si>
  <si>
    <t xml:space="preserve">BOXFORTE COMERCIO E SERVICOS LTDA</t>
  </si>
  <si>
    <t xml:space="preserve">G.M DE BARROS EIRELI</t>
  </si>
  <si>
    <t xml:space="preserve">ITEM 10</t>
  </si>
  <si>
    <t xml:space="preserve">Envelope pardo
Papel Kraft natural monolúcido
Dimensões: 41 x 31 cm (±1 cm)
Face externa em alta lisura
Gramatura não inferior a 75 g/m2
Com Brasão da República
Inscrição, em cor preta, conforme anexo B.
Conforme modelo disponível na Seção de Gestão de Almoxarifado do TRE-BA
Acondicionados em caixas de papelão com 250 unidades</t>
  </si>
  <si>
    <t xml:space="preserve">ITEM 11</t>
  </si>
  <si>
    <t xml:space="preserve">Envelope pardo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</t>
  </si>
  <si>
    <t xml:space="preserve">ITEM 12</t>
  </si>
  <si>
    <t xml:space="preserve">Envelope branco
Papel alcalino
Dimensões: 23 x 11,5 cm (±1 cm)
Tipo correspondência
Gramatura não inferior a 90 g/m2
Com brasão da República
Inscrição, em cor preta, conforme anexo C
Acondicionados em caixas de papelão com 1000 unidades</t>
  </si>
  <si>
    <t xml:space="preserve">GRAFICA IGUACU LTDA</t>
  </si>
  <si>
    <t xml:space="preserve">DENIS ERNANI BECKER</t>
  </si>
  <si>
    <t xml:space="preserve">ITEM 13</t>
  </si>
  <si>
    <t xml:space="preserve">Envelope branco
Papel alcalino
Dimensões: 23 x 11,5 cm (±1 cm)
Gramatura não inferior a 90 g/m2
Tipo correspondência
Com visor tipo janela revestido em plástico transparente
Inscrição, em cor preta, conforme anexo C
Dimensões e posicionamento da janela conforme anexo C
Acondicionados em caixas de papelão com 1000 unidades</t>
  </si>
  <si>
    <t xml:space="preserve">RB COMUNICACAO VISUAL EIRELI</t>
  </si>
  <si>
    <t xml:space="preserve">ITEM 14</t>
  </si>
  <si>
    <t xml:space="preserve">Bloco de anotações
Confeccionado em papel alcalino de gramatura 75 g/m2, na cor branca;
Dimensões: 21 x 14,5 cm, admitidas variações de ± 1 cm.
Com brasão da República
Inscrição em cor preta conforme modelo disponível na Seção de Gestão de Almoxarifado do TRE-BA
50 folhas
Acondicionados em pacotes com 10 unidades</t>
  </si>
  <si>
    <t xml:space="preserve">ITEM 15</t>
  </si>
  <si>
    <t xml:space="preserve">Etiqueta auto adesiva Fluorescente Amarelo
Folha em formato carta;
Gramatura 75 g/m2
30 etiquetas de tamanho 25,4 x 66,7mm, por folha.
Acondicionadas em embalagem com 05 folhas (150 etiquetas), embaladas em plástico transparente. Pacotes acondicionados em caixas</t>
  </si>
  <si>
    <t xml:space="preserve">embalagem</t>
  </si>
  <si>
    <t xml:space="preserve">GRAFICPAPER COMERCIO E SERVICOS EIRELI</t>
  </si>
  <si>
    <t xml:space="preserve">CONTABILISTA</t>
  </si>
  <si>
    <t xml:space="preserve">DATASUPRIWEB</t>
  </si>
  <si>
    <t xml:space="preserve">ESPACIAL</t>
  </si>
  <si>
    <t xml:space="preserve">GIMBA</t>
  </si>
  <si>
    <t xml:space="preserve">ITEM 16</t>
  </si>
  <si>
    <t xml:space="preserve">Etiqueta auto adesiva Fluorescente Verde
Folha em formato carta;
Gramatura 75 g/m2
30 etiquetas de tamanho 25,4 x 66,7mm, por folha.
Acondicionadas em embalagem com 05 folhas (150 etiquetas), embaladas em plástico transparente. Pacotes acondicionados em caixas</t>
  </si>
  <si>
    <t xml:space="preserve">ITEM 17</t>
  </si>
  <si>
    <t xml:space="preserve">Etiqueta auto adesiva Fluorescente Laranja
Folha em formato carta;
Gramatura 75 g/m2
30 etiquetas de tamanho 25,4 x 66,7mm, por folha.
Acondicionadas em embalagem com 05 folhas (150 etiquetas), embaladas em plástico transparente. Pacotes acondicionados em caixas</t>
  </si>
  <si>
    <t xml:space="preserve">ITEM 18</t>
  </si>
  <si>
    <t xml:space="preserve">Etiqueta auto adesiva Fluorescente Magenta
Folha em formato carta;
Gramatura 75 g/m2
30 etiquetas de tamanho 25,4 x 66,7mm, por folha.
Acondicionadas em embalagem com 05 folhas (150 etiquetas), embaladas em plástico transparente. Pacotes acondicionados em caixas</t>
  </si>
  <si>
    <t xml:space="preserve">LEPOK</t>
  </si>
  <si>
    <t xml:space="preserve">NAGEM</t>
  </si>
  <si>
    <t xml:space="preserve">ITEM 19</t>
  </si>
  <si>
    <t xml:space="preserve">Etiqueta auto adesiva Branca
Folha em formato carta;
Gramatura 75 g/m2
30 etiquetas de tamanho 25,4 x 66,7mm, por folha.
Acondicionadas em embalagem com 10 folhas (300 etiquetas), embaladas em plástico transparente. Pacotes acondicionados em caixas</t>
  </si>
  <si>
    <t xml:space="preserve">AMERICANAS</t>
  </si>
  <si>
    <t xml:space="preserve">KALUNGA</t>
  </si>
  <si>
    <t xml:space="preserve">TILIBRA EXPRESS</t>
  </si>
  <si>
    <t xml:space="preserve">ITEM 20</t>
  </si>
  <si>
    <t xml:space="preserve">ITEM 21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</si>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</sst>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5" activeCellId="0" sqref="G1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10000</v>
      </c>
      <c r="E3" s="11" t="n">
        <f aca="false">IF(C20&lt;=25%,D20,MIN(E20:F20))</f>
        <v>2.59</v>
      </c>
      <c r="F3" s="11" t="n">
        <f aca="false">MIN(H3:H17)</f>
        <v>1.98</v>
      </c>
      <c r="G3" s="12" t="s">
        <v>12</v>
      </c>
      <c r="H3" s="13" t="n">
        <v>2.05</v>
      </c>
      <c r="I3" s="14" t="n">
        <f aca="false">IF(H3="","",(IF($C$20&lt;25%,"N/A",IF(H3&lt;=($D$20+$A$20),H3,"Descartado"))))</f>
        <v>2.05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2.62</v>
      </c>
      <c r="I4" s="14" t="n">
        <f aca="false">IF(H4="","",(IF($C$20&lt;25%,"N/A",IF(H4&lt;=($D$20+$A$20),H4,"Descartado"))))</f>
        <v>2.62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2.62</v>
      </c>
      <c r="I5" s="14" t="n">
        <f aca="false">IF(H5="","",(IF($C$20&lt;25%,"N/A",IF(H5&lt;=($D$20+$A$20),H5,"Descartado"))))</f>
        <v>2.62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2.6</v>
      </c>
      <c r="I7" s="14" t="n">
        <f aca="false">IF(H7="","",(IF($C$20&lt;25%,"N/A",IF(H7&lt;=($D$20+$A$20),H7,"Descartado"))))</f>
        <v>2.6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2.62</v>
      </c>
      <c r="I8" s="14" t="n">
        <f aca="false">IF(H8="","",(IF($C$20&lt;25%,"N/A",IF(H8&lt;=($D$20+$A$20),H8,"Descartado"))))</f>
        <v>2.62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23</v>
      </c>
      <c r="H14" s="13" t="n">
        <v>4.78</v>
      </c>
      <c r="I14" s="14" t="str">
        <f aca="false">IF(H14="","",(IF($C$20&lt;25%,"N/A",IF(H14&lt;=($D$20+$A$20),H14,"Descartado"))))</f>
        <v>Descartado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1.25104683438238</v>
      </c>
      <c r="B20" s="25" t="n">
        <f aca="false">COUNT(H3:H17)</f>
        <v>12</v>
      </c>
      <c r="C20" s="26" t="n">
        <f aca="false">IF(B20&lt;2,"N/A",(A20/D20))</f>
        <v>0.366875904510963</v>
      </c>
      <c r="D20" s="27" t="n">
        <f aca="false">ROUND(AVERAGE(H3:H17),2)</f>
        <v>3.41</v>
      </c>
      <c r="E20" s="28" t="n">
        <f aca="false">IFERROR(ROUND(IF(B20&lt;2,"N/A",(IF(C20&lt;=25%,"N/A",AVERAGE(I3:I17)))),2),"N/A")</f>
        <v>2.59</v>
      </c>
      <c r="F20" s="28" t="n">
        <f aca="false">ROUND(MEDIAN(H3:H17),2)</f>
        <v>2.87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2.59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25900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66</v>
      </c>
      <c r="C3" s="9" t="s">
        <v>11</v>
      </c>
      <c r="D3" s="10" t="n">
        <v>50000</v>
      </c>
      <c r="E3" s="11" t="n">
        <f aca="false">IF(C20&lt;=25%,D20,MIN(E20:F20))</f>
        <v>0.35</v>
      </c>
      <c r="F3" s="11" t="n">
        <f aca="false">MIN(H3:H17)</f>
        <v>0.28</v>
      </c>
      <c r="G3" s="12" t="s">
        <v>12</v>
      </c>
      <c r="H3" s="13" t="n">
        <v>0.34</v>
      </c>
      <c r="I3" s="14" t="n">
        <f aca="false">IF(H3="","",(IF($C$20&lt;25%,"N/A",IF(H3&lt;=($D$20+$A$20),H3,"Descartado"))))</f>
        <v>0.34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0.35</v>
      </c>
      <c r="I4" s="14" t="n">
        <f aca="false">IF(H4="","",(IF($C$20&lt;25%,"N/A",IF(H4&lt;=($D$20+$A$20),H4,"Descartado"))))</f>
        <v>0.35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0.35</v>
      </c>
      <c r="I5" s="14" t="n">
        <f aca="false">IF(H5="","",(IF($C$20&lt;25%,"N/A",IF(H5&lt;=($D$20+$A$20),H5,"Descartado"))))</f>
        <v>0.35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0.34</v>
      </c>
      <c r="I6" s="14" t="n">
        <f aca="false">IF(H6="","",(IF($C$20&lt;25%,"N/A",IF(H6&lt;=($D$20+$A$20),H6,"Descartado"))))</f>
        <v>0.34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1.04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v>0.62</v>
      </c>
      <c r="I8" s="14" t="n">
        <f aca="false">IF(H8="","",(IF($C$20&lt;25%,"N/A",IF(H8&lt;=($D$20+$A$20),H8,"Descartado"))))</f>
        <v>0.62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22</v>
      </c>
      <c r="H9" s="13" t="n">
        <v>1.05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57</v>
      </c>
      <c r="H10" s="13" t="n">
        <v>1.04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58</v>
      </c>
      <c r="H11" s="13" t="n">
        <v>1.04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59</v>
      </c>
      <c r="H12" s="13" t="n">
        <v>0.29</v>
      </c>
      <c r="I12" s="14" t="n">
        <f aca="false">IF(H12="","",(IF($C$20&lt;25%,"N/A",IF(H12&lt;=($D$20+$A$20),H12,"Descartado"))))</f>
        <v>0.29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60</v>
      </c>
      <c r="H13" s="13" t="n">
        <v>0.56</v>
      </c>
      <c r="I13" s="14" t="n">
        <f aca="false">IF(H13="","",(IF($C$20&lt;25%,"N/A",IF(H13&lt;=($D$20+$A$20),H13,"Descartado"))))</f>
        <v>0.56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61</v>
      </c>
      <c r="H14" s="13" t="n">
        <v>0.28</v>
      </c>
      <c r="I14" s="14" t="n">
        <f aca="false">IF(H14="","",(IF($C$20&lt;25%,"N/A",IF(H14&lt;=($D$20+$A$20),H14,"Descartado"))))</f>
        <v>0.28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62</v>
      </c>
      <c r="H15" s="13" t="n">
        <v>0.37</v>
      </c>
      <c r="I15" s="14" t="n">
        <f aca="false">IF(H15="","",(IF($C$20&lt;25%,"N/A",IF(H15&lt;=($D$20+$A$20),H15,"Descartado"))))</f>
        <v>0.37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63</v>
      </c>
      <c r="H16" s="13" t="n">
        <v>0.34</v>
      </c>
      <c r="I16" s="14" t="n">
        <f aca="false">IF(H16="","",(IF($C$20&lt;25%,"N/A",IF(H16&lt;=($D$20+$A$20),H16,"Descartado"))))</f>
        <v>0.34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 t="s">
        <v>64</v>
      </c>
      <c r="H17" s="13" t="n">
        <v>0.32</v>
      </c>
      <c r="I17" s="14" t="n">
        <f aca="false">IF(H17="","",(IF($C$20&lt;25%,"N/A",IF(H17&lt;=($D$20+$A$20),H17,"Descartado"))))</f>
        <v>0.32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0.317689575949018</v>
      </c>
      <c r="B20" s="25" t="n">
        <f aca="false">COUNT(H3:H17)</f>
        <v>15</v>
      </c>
      <c r="C20" s="26" t="n">
        <f aca="false">IF(B20&lt;2,"N/A",(A20/D20))</f>
        <v>0.567302814194674</v>
      </c>
      <c r="D20" s="27" t="n">
        <f aca="false">ROUND(AVERAGE(H3:H17),2)</f>
        <v>0.56</v>
      </c>
      <c r="E20" s="28" t="n">
        <f aca="false">IFERROR(ROUND(IF(B20&lt;2,"N/A",(IF(C20&lt;=25%,"N/A",AVERAGE(I3:I17)))),2),"N/A")</f>
        <v>0.38</v>
      </c>
      <c r="F20" s="28" t="n">
        <f aca="false">ROUND(MEDIAN(H3:H17),2)</f>
        <v>0.35</v>
      </c>
      <c r="G20" s="29" t="str">
        <f aca="false">INDEX(G3:G17,MATCH(H20,H3:H17,0))</f>
        <v>G C C COMERCIAL E SERVICOS P/ ESCRITORIOS EIRELI</v>
      </c>
      <c r="H20" s="30" t="n">
        <f aca="false">MIN(H3:H17)</f>
        <v>0.28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17500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68</v>
      </c>
      <c r="C3" s="9" t="s">
        <v>11</v>
      </c>
      <c r="D3" s="10" t="n">
        <v>30000</v>
      </c>
      <c r="E3" s="11" t="n">
        <f aca="false">IF(C20&lt;=25%,D20,MIN(E20:F20))</f>
        <v>0.2</v>
      </c>
      <c r="F3" s="11" t="n">
        <f aca="false">MIN(H3:H17)</f>
        <v>0.16</v>
      </c>
      <c r="G3" s="12" t="s">
        <v>12</v>
      </c>
      <c r="H3" s="13" t="n">
        <v>0.19</v>
      </c>
      <c r="I3" s="14" t="n">
        <f aca="false">IF(H3="","",(IF($C$20&lt;25%,"N/A",IF(H3&lt;=($D$20+$A$20),H3,"Descartado"))))</f>
        <v>0.19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0.2</v>
      </c>
      <c r="I4" s="14" t="n">
        <f aca="false">IF(H4="","",(IF($C$20&lt;25%,"N/A",IF(H4&lt;=($D$20+$A$20),H4,"Descartado"))))</f>
        <v>0.2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0.2</v>
      </c>
      <c r="I5" s="14" t="n">
        <f aca="false">IF(H5="","",(IF($C$20&lt;25%,"N/A",IF(H5&lt;=($D$20+$A$20),H5,"Descartado"))))</f>
        <v>0.2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0.16</v>
      </c>
      <c r="I6" s="14" t="n">
        <f aca="false">IF(H6="","",(IF($C$20&lt;25%,"N/A",IF(H6&lt;=($D$20+$A$20),H6,"Descartado"))))</f>
        <v>0.16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1.04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v>0.42</v>
      </c>
      <c r="I8" s="14" t="n">
        <f aca="false">IF(H8="","",(IF($C$20&lt;25%,"N/A",IF(H8&lt;=($D$20+$A$20),H8,"Descartado"))))</f>
        <v>0.42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22</v>
      </c>
      <c r="H9" s="13" t="n">
        <v>0.7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57</v>
      </c>
      <c r="H10" s="13" t="n">
        <v>1.04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58</v>
      </c>
      <c r="H11" s="13" t="n">
        <v>0.21</v>
      </c>
      <c r="I11" s="14" t="n">
        <f aca="false">IF(H11="","",(IF($C$20&lt;25%,"N/A",IF(H11&lt;=($D$20+$A$20),H11,"Descartado"))))</f>
        <v>0.21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59</v>
      </c>
      <c r="H12" s="13" t="n">
        <v>0.18</v>
      </c>
      <c r="I12" s="14" t="n">
        <f aca="false">IF(H12="","",(IF($C$20&lt;25%,"N/A",IF(H12&lt;=($D$20+$A$20),H12,"Descartado"))))</f>
        <v>0.18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60</v>
      </c>
      <c r="H13" s="13" t="n">
        <v>0.3</v>
      </c>
      <c r="I13" s="14" t="n">
        <f aca="false">IF(H13="","",(IF($C$20&lt;25%,"N/A",IF(H13&lt;=($D$20+$A$20),H13,"Descartado"))))</f>
        <v>0.3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62</v>
      </c>
      <c r="H14" s="13" t="n">
        <v>0.16</v>
      </c>
      <c r="I14" s="14" t="n">
        <f aca="false">IF(H14="","",(IF($C$20&lt;25%,"N/A",IF(H14&lt;=($D$20+$A$20),H14,"Descartado"))))</f>
        <v>0.16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63</v>
      </c>
      <c r="H15" s="13" t="n">
        <v>0.19</v>
      </c>
      <c r="I15" s="14" t="n">
        <f aca="false">IF(H15="","",(IF($C$20&lt;25%,"N/A",IF(H15&lt;=($D$20+$A$20),H15,"Descartado"))))</f>
        <v>0.19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64</v>
      </c>
      <c r="H16" s="13" t="n">
        <v>0.19</v>
      </c>
      <c r="I16" s="14" t="n">
        <f aca="false">IF(H16="","",(IF($C$20&lt;25%,"N/A",IF(H16&lt;=($D$20+$A$20),H16,"Descartado"))))</f>
        <v>0.19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0.318530278720153</v>
      </c>
      <c r="B20" s="25" t="n">
        <f aca="false">COUNT(H3:H17)</f>
        <v>14</v>
      </c>
      <c r="C20" s="26" t="n">
        <f aca="false">IF(B20&lt;2,"N/A",(A20/D20))</f>
        <v>0.860892645189603</v>
      </c>
      <c r="D20" s="27" t="n">
        <f aca="false">ROUND(AVERAGE(H3:H17),2)</f>
        <v>0.37</v>
      </c>
      <c r="E20" s="28" t="n">
        <f aca="false">IFERROR(ROUND(IF(B20&lt;2,"N/A",(IF(C20&lt;=25%,"N/A",AVERAGE(I3:I17)))),2),"N/A")</f>
        <v>0.22</v>
      </c>
      <c r="F20" s="28" t="n">
        <f aca="false">ROUND(MEDIAN(H3:H17),2)</f>
        <v>0.2</v>
      </c>
      <c r="G20" s="29" t="str">
        <f aca="false">INDEX(G3:G17,MATCH(H20,H3:H17,0))</f>
        <v>AUDICEU DE SOUZA SANTOS</v>
      </c>
      <c r="H20" s="30" t="n">
        <f aca="false">MIN(H3:H17)</f>
        <v>0.16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6000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11</v>
      </c>
      <c r="D3" s="10" t="n">
        <v>100000</v>
      </c>
      <c r="E3" s="11" t="n">
        <f aca="false">IF(C20&lt;=25%,D20,MIN(E20:F20))</f>
        <v>0.16</v>
      </c>
      <c r="F3" s="11" t="n">
        <f aca="false">MIN(H3:H17)</f>
        <v>0.11</v>
      </c>
      <c r="G3" s="12" t="s">
        <v>12</v>
      </c>
      <c r="H3" s="13" t="n">
        <v>0.14</v>
      </c>
      <c r="I3" s="14" t="n">
        <f aca="false">IF(H3="","",(IF($C$20&lt;25%,"N/A",IF(H3&lt;=($D$20+$A$20),H3,"Descartado"))))</f>
        <v>0.14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0.16</v>
      </c>
      <c r="I4" s="14" t="n">
        <f aca="false">IF(H4="","",(IF($C$20&lt;25%,"N/A",IF(H4&lt;=($D$20+$A$20),H4,"Descartado"))))</f>
        <v>0.16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0.16</v>
      </c>
      <c r="I5" s="14" t="n">
        <f aca="false">IF(H5="","",(IF($C$20&lt;25%,"N/A",IF(H5&lt;=($D$20+$A$20),H5,"Descartado"))))</f>
        <v>0.16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0.11</v>
      </c>
      <c r="I6" s="14" t="n">
        <f aca="false">IF(H6="","",(IF($C$20&lt;25%,"N/A",IF(H6&lt;=($D$20+$A$20),H6,"Descartado"))))</f>
        <v>0.11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1.04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v>0.31</v>
      </c>
      <c r="I8" s="14" t="n">
        <f aca="false">IF(H8="","",(IF($C$20&lt;25%,"N/A",IF(H8&lt;=($D$20+$A$20),H8,"Descartado"))))</f>
        <v>0.31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22</v>
      </c>
      <c r="H9" s="13" t="n">
        <v>0.41</v>
      </c>
      <c r="I9" s="14" t="n">
        <f aca="false">IF(H9="","",(IF($C$20&lt;25%,"N/A",IF(H9&lt;=($D$20+$A$20),H9,"Descartado"))))</f>
        <v>0.41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58</v>
      </c>
      <c r="H10" s="13" t="n">
        <v>1.04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71</v>
      </c>
      <c r="H11" s="13" t="n">
        <v>0.12</v>
      </c>
      <c r="I11" s="14" t="n">
        <f aca="false">IF(H11="","",(IF($C$20&lt;25%,"N/A",IF(H11&lt;=($D$20+$A$20),H11,"Descartado"))))</f>
        <v>0.12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59</v>
      </c>
      <c r="H12" s="13" t="n">
        <v>0.16</v>
      </c>
      <c r="I12" s="14" t="n">
        <f aca="false">IF(H12="","",(IF($C$20&lt;25%,"N/A",IF(H12&lt;=($D$20+$A$20),H12,"Descartado"))))</f>
        <v>0.16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60</v>
      </c>
      <c r="H13" s="13" t="n">
        <v>0.15</v>
      </c>
      <c r="I13" s="14" t="n">
        <f aca="false">IF(H13="","",(IF($C$20&lt;25%,"N/A",IF(H13&lt;=($D$20+$A$20),H13,"Descartado"))))</f>
        <v>0.15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72</v>
      </c>
      <c r="H14" s="13" t="n">
        <v>0.15</v>
      </c>
      <c r="I14" s="14" t="n">
        <f aca="false">IF(H14="","",(IF($C$20&lt;25%,"N/A",IF(H14&lt;=($D$20+$A$20),H14,"Descartado"))))</f>
        <v>0.15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62</v>
      </c>
      <c r="H15" s="13" t="n">
        <v>0.31</v>
      </c>
      <c r="I15" s="14" t="n">
        <f aca="false">IF(H15="","",(IF($C$20&lt;25%,"N/A",IF(H15&lt;=($D$20+$A$20),H15,"Descartado"))))</f>
        <v>0.31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63</v>
      </c>
      <c r="H16" s="13" t="n">
        <v>0.13</v>
      </c>
      <c r="I16" s="14" t="n">
        <f aca="false">IF(H16="","",(IF($C$20&lt;25%,"N/A",IF(H16&lt;=($D$20+$A$20),H16,"Descartado"))))</f>
        <v>0.13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 t="s">
        <v>64</v>
      </c>
      <c r="H17" s="13" t="n">
        <v>0.14</v>
      </c>
      <c r="I17" s="14" t="n">
        <f aca="false">IF(H17="","",(IF($C$20&lt;25%,"N/A",IF(H17&lt;=($D$20+$A$20),H17,"Descartado"))))</f>
        <v>0.14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0.311659154480385</v>
      </c>
      <c r="B20" s="25" t="n">
        <f aca="false">COUNT(H3:H17)</f>
        <v>15</v>
      </c>
      <c r="C20" s="26" t="n">
        <f aca="false">IF(B20&lt;2,"N/A",(A20/D20))</f>
        <v>1.03886384826795</v>
      </c>
      <c r="D20" s="27" t="n">
        <f aca="false">ROUND(AVERAGE(H3:H17),2)</f>
        <v>0.3</v>
      </c>
      <c r="E20" s="28" t="n">
        <f aca="false">IFERROR(ROUND(IF(B20&lt;2,"N/A",(IF(C20&lt;=25%,"N/A",AVERAGE(I3:I17)))),2),"N/A")</f>
        <v>0.19</v>
      </c>
      <c r="F20" s="28" t="n">
        <f aca="false">ROUND(MEDIAN(H3:H17),2)</f>
        <v>0.16</v>
      </c>
      <c r="G20" s="29" t="str">
        <f aca="false">INDEX(G3:G17,MATCH(H20,H3:H17,0))</f>
        <v>AUDICEU DE SOUZA SANTOS</v>
      </c>
      <c r="H20" s="30" t="n">
        <f aca="false">MIN(H3:H17)</f>
        <v>0.11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0.16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16000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74</v>
      </c>
      <c r="C3" s="9" t="s">
        <v>11</v>
      </c>
      <c r="D3" s="10" t="n">
        <v>100000</v>
      </c>
      <c r="E3" s="11" t="n">
        <f aca="false">IF(C20&lt;=25%,D20,MIN(E20:F20))</f>
        <v>0.19</v>
      </c>
      <c r="F3" s="11" t="n">
        <f aca="false">MIN(H3:H17)</f>
        <v>0.11</v>
      </c>
      <c r="G3" s="12" t="s">
        <v>12</v>
      </c>
      <c r="H3" s="13" t="n">
        <v>0.15</v>
      </c>
      <c r="I3" s="14" t="n">
        <f aca="false">IF(H3="","",(IF($C$20&lt;25%,"N/A",IF(H3&lt;=($D$20+$A$20),H3,"Descartado"))))</f>
        <v>0.15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0.16</v>
      </c>
      <c r="I4" s="14" t="n">
        <f aca="false">IF(H4="","",(IF($C$20&lt;25%,"N/A",IF(H4&lt;=($D$20+$A$20),H4,"Descartado"))))</f>
        <v>0.16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0.16</v>
      </c>
      <c r="I5" s="14" t="n">
        <f aca="false">IF(H5="","",(IF($C$20&lt;25%,"N/A",IF(H5&lt;=($D$20+$A$20),H5,"Descartado"))))</f>
        <v>0.16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0.11</v>
      </c>
      <c r="I6" s="14" t="n">
        <f aca="false">IF(H6="","",(IF($C$20&lt;25%,"N/A",IF(H6&lt;=($D$20+$A$20),H6,"Descartado"))))</f>
        <v>0.11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1.04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v>0.52</v>
      </c>
      <c r="I8" s="14" t="n">
        <f aca="false">IF(H8="","",(IF($C$20&lt;25%,"N/A",IF(H8&lt;=($D$20+$A$20),H8,"Descartado"))))</f>
        <v>0.52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57</v>
      </c>
      <c r="H9" s="13" t="n">
        <v>1.04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58</v>
      </c>
      <c r="H10" s="13" t="n">
        <v>1.04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71</v>
      </c>
      <c r="H11" s="13" t="n">
        <v>0.14</v>
      </c>
      <c r="I11" s="14" t="n">
        <f aca="false">IF(H11="","",(IF($C$20&lt;25%,"N/A",IF(H11&lt;=($D$20+$A$20),H11,"Descartado"))))</f>
        <v>0.14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75</v>
      </c>
      <c r="H12" s="13" t="n">
        <v>1.04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59</v>
      </c>
      <c r="H13" s="13" t="n">
        <v>0.2</v>
      </c>
      <c r="I13" s="14" t="n">
        <f aca="false">IF(H13="","",(IF($C$20&lt;25%,"N/A",IF(H13&lt;=($D$20+$A$20),H13,"Descartado"))))</f>
        <v>0.2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60</v>
      </c>
      <c r="H14" s="13" t="n">
        <v>0.19</v>
      </c>
      <c r="I14" s="14" t="n">
        <f aca="false">IF(H14="","",(IF($C$20&lt;25%,"N/A",IF(H14&lt;=($D$20+$A$20),H14,"Descartado"))))</f>
        <v>0.19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62</v>
      </c>
      <c r="H15" s="13" t="n">
        <v>0.31</v>
      </c>
      <c r="I15" s="14" t="n">
        <f aca="false">IF(H15="","",(IF($C$20&lt;25%,"N/A",IF(H15&lt;=($D$20+$A$20),H15,"Descartado"))))</f>
        <v>0.31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63</v>
      </c>
      <c r="H16" s="13" t="n">
        <v>0.14</v>
      </c>
      <c r="I16" s="14" t="n">
        <f aca="false">IF(H16="","",(IF($C$20&lt;25%,"N/A",IF(H16&lt;=($D$20+$A$20),H16,"Descartado"))))</f>
        <v>0.14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 t="s">
        <v>64</v>
      </c>
      <c r="H17" s="13" t="n">
        <v>0.15</v>
      </c>
      <c r="I17" s="14" t="n">
        <f aca="false">IF(H17="","",(IF($C$20&lt;25%,"N/A",IF(H17&lt;=($D$20+$A$20),H17,"Descartado"))))</f>
        <v>0.15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0.395904028774651</v>
      </c>
      <c r="B20" s="25" t="n">
        <f aca="false">COUNT(H3:H17)</f>
        <v>15</v>
      </c>
      <c r="C20" s="26" t="n">
        <f aca="false">IF(B20&lt;2,"N/A",(A20/D20))</f>
        <v>0.92070704366198</v>
      </c>
      <c r="D20" s="27" t="n">
        <f aca="false">ROUND(AVERAGE(H3:H17),2)</f>
        <v>0.43</v>
      </c>
      <c r="E20" s="28" t="n">
        <f aca="false">IFERROR(ROUND(IF(B20&lt;2,"N/A",(IF(C20&lt;=25%,"N/A",AVERAGE(I3:I17)))),2),"N/A")</f>
        <v>0.2</v>
      </c>
      <c r="F20" s="28" t="n">
        <f aca="false">ROUND(MEDIAN(H3:H17),2)</f>
        <v>0.19</v>
      </c>
      <c r="G20" s="29" t="str">
        <f aca="false">INDEX(G3:G17,MATCH(H20,H3:H17,0))</f>
        <v>AUDICEU DE SOUZA SANTOS</v>
      </c>
      <c r="H20" s="30" t="n">
        <f aca="false">MIN(H3:H17)</f>
        <v>0.11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19000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7" activeCellId="0" sqref="H1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77</v>
      </c>
      <c r="C3" s="9" t="s">
        <v>11</v>
      </c>
      <c r="D3" s="10" t="n">
        <v>5000</v>
      </c>
      <c r="E3" s="11" t="n">
        <f aca="false">IF(C20&lt;=25%,D20,MIN(E20:F20))</f>
        <v>1.99</v>
      </c>
      <c r="F3" s="11" t="n">
        <f aca="false">MIN(H3:H17)</f>
        <v>1.49</v>
      </c>
      <c r="G3" s="12" t="s">
        <v>12</v>
      </c>
      <c r="H3" s="13" t="n">
        <v>1.99</v>
      </c>
      <c r="I3" s="14" t="n">
        <f aca="false">IF(H3="","",(IF($C$20&lt;25%,"N/A",IF(H3&lt;=($D$20+$A$20),H3,"Descartado"))))</f>
        <v>1.99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1.99</v>
      </c>
      <c r="I4" s="14" t="n">
        <f aca="false">IF(H4="","",(IF($C$20&lt;25%,"N/A",IF(H4&lt;=($D$20+$A$20),H4,"Descartado"))))</f>
        <v>1.99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1.99</v>
      </c>
      <c r="I5" s="14" t="n">
        <f aca="false">IF(H5="","",(IF($C$20&lt;25%,"N/A",IF(H5&lt;=($D$20+$A$20),H5,"Descartado"))))</f>
        <v>1.99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1.49</v>
      </c>
      <c r="I6" s="14" t="n">
        <f aca="false">IF(H6="","",(IF($C$20&lt;25%,"N/A",IF(H6&lt;=($D$20+$A$20),H6,"Descartado"))))</f>
        <v>1.49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2.08</v>
      </c>
      <c r="I7" s="14" t="n">
        <f aca="false">IF(H7="","",(IF($C$20&lt;25%,"N/A",IF(H7&lt;=($D$20+$A$20),H7,"Descartado"))))</f>
        <v>2.08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20</v>
      </c>
      <c r="H8" s="13" t="n">
        <v>2.48</v>
      </c>
      <c r="I8" s="14" t="n">
        <f aca="false">IF(H8="","",(IF($C$20&lt;25%,"N/A",IF(H8&lt;=($D$20+$A$20),H8,"Descartado"))))</f>
        <v>2.48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21</v>
      </c>
      <c r="H9" s="13" t="n">
        <v>2.08</v>
      </c>
      <c r="I9" s="14" t="n">
        <f aca="false">IF(H9="","",(IF($C$20&lt;25%,"N/A",IF(H9&lt;=($D$20+$A$20),H9,"Descartado"))))</f>
        <v>2.08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22</v>
      </c>
      <c r="H10" s="13" t="n">
        <v>3.85</v>
      </c>
      <c r="I10" s="14" t="n">
        <f aca="false">IF(H10="","",(IF($C$20&lt;25%,"N/A",IF(H10&lt;=($D$20+$A$20),H10,"Descartado"))))</f>
        <v>3.85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58</v>
      </c>
      <c r="H11" s="13" t="n">
        <v>5.2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71</v>
      </c>
      <c r="H12" s="13" t="n">
        <v>1.71</v>
      </c>
      <c r="I12" s="14" t="n">
        <f aca="false">IF(H12="","",(IF($C$20&lt;25%,"N/A",IF(H12&lt;=($D$20+$A$20),H12,"Descartado"))))</f>
        <v>1.71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75</v>
      </c>
      <c r="H13" s="13" t="n">
        <v>6.24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60</v>
      </c>
      <c r="H14" s="13" t="n">
        <v>1.69</v>
      </c>
      <c r="I14" s="14" t="n">
        <f aca="false">IF(H14="","",(IF($C$20&lt;25%,"N/A",IF(H14&lt;=($D$20+$A$20),H14,"Descartado"))))</f>
        <v>1.69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63</v>
      </c>
      <c r="H15" s="13" t="n">
        <v>1.84</v>
      </c>
      <c r="I15" s="14" t="n">
        <f aca="false">IF(H15="","",(IF($C$20&lt;25%,"N/A",IF(H15&lt;=($D$20+$A$20),H15,"Descartado"))))</f>
        <v>1.84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64</v>
      </c>
      <c r="H16" s="13" t="n">
        <v>1.5</v>
      </c>
      <c r="I16" s="14" t="n">
        <f aca="false">IF(H16="","",(IF($C$20&lt;25%,"N/A",IF(H16&lt;=($D$20+$A$20),H16,"Descartado"))))</f>
        <v>1.5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1.46440570400899</v>
      </c>
      <c r="B20" s="25" t="n">
        <f aca="false">COUNT(H3:H17)</f>
        <v>14</v>
      </c>
      <c r="C20" s="26" t="n">
        <f aca="false">IF(B20&lt;2,"N/A",(A20/D20))</f>
        <v>0.567599110081004</v>
      </c>
      <c r="D20" s="27" t="n">
        <f aca="false">ROUND(AVERAGE(H3:H17),2)</f>
        <v>2.58</v>
      </c>
      <c r="E20" s="28" t="n">
        <f aca="false">IFERROR(ROUND(IF(B20&lt;2,"N/A",(IF(C20&lt;=25%,"N/A",AVERAGE(I3:I17)))),2),"N/A")</f>
        <v>2.06</v>
      </c>
      <c r="F20" s="28" t="n">
        <f aca="false">ROUND(MEDIAN(H3:H17),2)</f>
        <v>1.99</v>
      </c>
      <c r="G20" s="29" t="str">
        <f aca="false">INDEX(G3:G17,MATCH(H20,H3:H17,0))</f>
        <v>AUDICEU DE SOUZA SANTOS</v>
      </c>
      <c r="H20" s="30" t="n">
        <f aca="false">MIN(H3:H17)</f>
        <v>1.49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1.99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9950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79</v>
      </c>
      <c r="C3" s="9" t="s">
        <v>80</v>
      </c>
      <c r="D3" s="10" t="n">
        <v>150</v>
      </c>
      <c r="E3" s="11" t="n">
        <f aca="false">IF(C20&lt;=25%,D20,MIN(E20:F20))</f>
        <v>12.32</v>
      </c>
      <c r="F3" s="11" t="n">
        <f aca="false">MIN(H3:H17)</f>
        <v>10.4</v>
      </c>
      <c r="G3" s="12" t="s">
        <v>14</v>
      </c>
      <c r="H3" s="13" t="n">
        <v>10.4</v>
      </c>
      <c r="I3" s="14" t="n">
        <f aca="false">IF(H3="","",(IF($C$20&lt;25%,"N/A",IF(H3&lt;=($D$20+$A$20),H3,"Descartado"))))</f>
        <v>10.4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</v>
      </c>
      <c r="H4" s="13" t="n">
        <v>31.19</v>
      </c>
      <c r="I4" s="14" t="str">
        <f aca="false">IF(H4="","",(IF($C$20&lt;25%,"N/A",IF(H4&lt;=($D$20+$A$20),H4,"Descartado"))))</f>
        <v>Descartado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81</v>
      </c>
      <c r="H5" s="13" t="n">
        <v>29.63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82</v>
      </c>
      <c r="H6" s="13" t="n">
        <v>13.9</v>
      </c>
      <c r="I6" s="14" t="n">
        <f aca="false">IF(H6="","",(IF($C$20&lt;25%,"N/A",IF(H6&lt;=($D$20+$A$20),H6,"Descartado"))))</f>
        <v>13.9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83</v>
      </c>
      <c r="H7" s="13" t="n">
        <v>13.31</v>
      </c>
      <c r="I7" s="14" t="n">
        <f aca="false">IF(H7="","",(IF($C$20&lt;25%,"N/A",IF(H7&lt;=($D$20+$A$20),H7,"Descartado"))))</f>
        <v>13.31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84</v>
      </c>
      <c r="H8" s="13" t="n">
        <v>10.96</v>
      </c>
      <c r="I8" s="14" t="n">
        <f aca="false">IF(H8="","",(IF($C$20&lt;25%,"N/A",IF(H8&lt;=($D$20+$A$20),H8,"Descartado"))))</f>
        <v>10.96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85</v>
      </c>
      <c r="H9" s="13" t="n">
        <v>13.05</v>
      </c>
      <c r="I9" s="14" t="n">
        <f aca="false">IF(H9="","",(IF($C$20&lt;25%,"N/A",IF(H9&lt;=($D$20+$A$20),H9,"Descartado"))))</f>
        <v>13.05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8.92611044179085</v>
      </c>
      <c r="B20" s="25" t="n">
        <f aca="false">COUNT(H3:H17)</f>
        <v>7</v>
      </c>
      <c r="C20" s="26" t="n">
        <f aca="false">IF(B20&lt;2,"N/A",(A20/D20))</f>
        <v>0.510355085293931</v>
      </c>
      <c r="D20" s="27" t="n">
        <f aca="false">ROUND(AVERAGE(H3:H17),2)</f>
        <v>17.49</v>
      </c>
      <c r="E20" s="28" t="n">
        <f aca="false">IFERROR(ROUND(IF(B20&lt;2,"N/A",(IF(C20&lt;=25%,"N/A",AVERAGE(I3:I17)))),2),"N/A")</f>
        <v>12.32</v>
      </c>
      <c r="F20" s="28" t="n">
        <f aca="false">ROUND(MEDIAN(H3:H17),2)</f>
        <v>13.31</v>
      </c>
      <c r="G20" s="29" t="str">
        <f aca="false">INDEX(G3:G17,MATCH(H20,H3:H17,0))</f>
        <v>CSS EDITORA GRAFICA - EIRELI</v>
      </c>
      <c r="H20" s="30" t="n">
        <f aca="false">MIN(H3:H17)</f>
        <v>10.4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12.32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1848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35" activeCellId="0" sqref="F3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87</v>
      </c>
      <c r="C3" s="9" t="s">
        <v>80</v>
      </c>
      <c r="D3" s="10" t="n">
        <v>150</v>
      </c>
      <c r="E3" s="11" t="n">
        <f aca="false">IF(C20&lt;=25%,D20,MIN(E20:F20))</f>
        <v>10.4</v>
      </c>
      <c r="F3" s="11" t="n">
        <f aca="false">MIN(H3:H17)</f>
        <v>10.4</v>
      </c>
      <c r="G3" s="12" t="s">
        <v>14</v>
      </c>
      <c r="H3" s="13" t="n">
        <v>10.4</v>
      </c>
      <c r="I3" s="14" t="n">
        <f aca="false">IF(H3="","",(IF($C$20&lt;25%,"N/A",IF(H3&lt;=($D$20+$A$20),H3,"Descartado"))))</f>
        <v>10.4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</v>
      </c>
      <c r="H4" s="13" t="n">
        <v>10.4</v>
      </c>
      <c r="I4" s="14" t="n">
        <f aca="false">IF(H4="","",(IF($C$20&lt;25%,"N/A",IF(H4&lt;=($D$20+$A$20),H4,"Descartado"))))</f>
        <v>10.4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81</v>
      </c>
      <c r="H5" s="13" t="n">
        <v>29.63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11.1024456765165</v>
      </c>
      <c r="B20" s="25" t="n">
        <f aca="false">COUNT(H3:H17)</f>
        <v>3</v>
      </c>
      <c r="C20" s="26" t="n">
        <f aca="false">IF(B20&lt;2,"N/A",(A20/D20))</f>
        <v>0.660466726741017</v>
      </c>
      <c r="D20" s="27" t="n">
        <f aca="false">ROUND(AVERAGE(H3:H17),2)</f>
        <v>16.81</v>
      </c>
      <c r="E20" s="28" t="n">
        <f aca="false">IFERROR(ROUND(IF(B20&lt;2,"N/A",(IF(C20&lt;=25%,"N/A",AVERAGE(I3:I17)))),2),"N/A")</f>
        <v>10.4</v>
      </c>
      <c r="F20" s="28" t="n">
        <f aca="false">ROUND(MEDIAN(H3:H17),2)</f>
        <v>10.4</v>
      </c>
      <c r="G20" s="29" t="str">
        <f aca="false">INDEX(G3:G17,MATCH(H20,H3:H17,0))</f>
        <v>CSS EDITORA GRAFICA - EIRELI</v>
      </c>
      <c r="H20" s="30" t="n">
        <f aca="false">MIN(H3:H17)</f>
        <v>10.4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1560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3" activeCellId="0" sqref="H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89</v>
      </c>
      <c r="C3" s="9" t="s">
        <v>80</v>
      </c>
      <c r="D3" s="10" t="n">
        <v>150</v>
      </c>
      <c r="E3" s="11" t="n">
        <f aca="false">IF(C20&lt;=25%,D20,MIN(E20:F20))</f>
        <v>10.4</v>
      </c>
      <c r="F3" s="11" t="n">
        <f aca="false">MIN(H3:H17)</f>
        <v>10.4</v>
      </c>
      <c r="G3" s="12" t="s">
        <v>14</v>
      </c>
      <c r="H3" s="13" t="n">
        <v>10.4</v>
      </c>
      <c r="I3" s="14" t="n">
        <f aca="false">IF(H3="","",(IF($C$20&lt;25%,"N/A",IF(H3&lt;=($D$20+$A$20),H3,"Descartado"))))</f>
        <v>10.4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</v>
      </c>
      <c r="H4" s="13" t="n">
        <v>10.4</v>
      </c>
      <c r="I4" s="14" t="n">
        <f aca="false">IF(H4="","",(IF($C$20&lt;25%,"N/A",IF(H4&lt;=($D$20+$A$20),H4,"Descartado"))))</f>
        <v>10.4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81</v>
      </c>
      <c r="H5" s="13" t="n">
        <v>29.63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11.1024456765165</v>
      </c>
      <c r="B20" s="25" t="n">
        <f aca="false">COUNT(H3:H17)</f>
        <v>3</v>
      </c>
      <c r="C20" s="26" t="n">
        <f aca="false">IF(B20&lt;2,"N/A",(A20/D20))</f>
        <v>0.660466726741017</v>
      </c>
      <c r="D20" s="27" t="n">
        <f aca="false">ROUND(AVERAGE(H3:H17),2)</f>
        <v>16.81</v>
      </c>
      <c r="E20" s="28" t="n">
        <f aca="false">IFERROR(ROUND(IF(B20&lt;2,"N/A",(IF(C20&lt;=25%,"N/A",AVERAGE(I3:I17)))),2),"N/A")</f>
        <v>10.4</v>
      </c>
      <c r="F20" s="28" t="n">
        <f aca="false">ROUND(MEDIAN(H3:H17),2)</f>
        <v>10.4</v>
      </c>
      <c r="G20" s="29" t="str">
        <f aca="false">INDEX(G3:G17,MATCH(H20,H3:H17,0))</f>
        <v>CSS EDITORA GRAFICA - EIRELI</v>
      </c>
      <c r="H20" s="30" t="n">
        <f aca="false">MIN(H3:H17)</f>
        <v>10.4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1560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0" activeCellId="0" sqref="G1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91</v>
      </c>
      <c r="C3" s="9" t="s">
        <v>80</v>
      </c>
      <c r="D3" s="10" t="n">
        <v>150</v>
      </c>
      <c r="E3" s="11" t="n">
        <f aca="false">IF(C20&lt;=25%,D20,MIN(E20:F20))</f>
        <v>11.97</v>
      </c>
      <c r="F3" s="11" t="n">
        <f aca="false">MIN(H3:H17)</f>
        <v>10.4</v>
      </c>
      <c r="G3" s="12" t="s">
        <v>14</v>
      </c>
      <c r="H3" s="13" t="n">
        <v>10.4</v>
      </c>
      <c r="I3" s="14" t="n">
        <f aca="false">IF(H3="","",(IF($C$20&lt;25%,"N/A",IF(H3&lt;=($D$20+$A$20),H3,"Descartado"))))</f>
        <v>10.4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21</v>
      </c>
      <c r="H4" s="13" t="n">
        <v>10.4</v>
      </c>
      <c r="I4" s="14" t="n">
        <f aca="false">IF(H4="","",(IF($C$20&lt;25%,"N/A",IF(H4&lt;=($D$20+$A$20),H4,"Descartado"))))</f>
        <v>10.4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81</v>
      </c>
      <c r="H5" s="13" t="n">
        <v>29.63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10.96</v>
      </c>
      <c r="I6" s="14" t="n">
        <f aca="false">IF(H6="","",(IF($C$20&lt;25%,"N/A",IF(H6&lt;=($D$20+$A$20),H6,"Descartado"))))</f>
        <v>10.96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85</v>
      </c>
      <c r="H7" s="13" t="n">
        <v>11.97</v>
      </c>
      <c r="I7" s="14" t="n">
        <f aca="false">IF(H7="","",(IF($C$20&lt;25%,"N/A",IF(H7&lt;=($D$20+$A$20),H7,"Descartado"))))</f>
        <v>11.97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92</v>
      </c>
      <c r="H8" s="13" t="n">
        <v>13.39</v>
      </c>
      <c r="I8" s="14" t="n">
        <f aca="false">IF(H8="","",(IF($C$20&lt;25%,"N/A",IF(H8&lt;=($D$20+$A$20),H8,"Descartado"))))</f>
        <v>13.39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93</v>
      </c>
      <c r="H9" s="13" t="n">
        <v>15.9</v>
      </c>
      <c r="I9" s="14" t="n">
        <f aca="false">IF(H9="","",(IF($C$20&lt;25%,"N/A",IF(H9&lt;=($D$20+$A$20),H9,"Descartado"))))</f>
        <v>15.9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6.88564414111673</v>
      </c>
      <c r="B20" s="25" t="n">
        <f aca="false">COUNT(H3:H17)</f>
        <v>7</v>
      </c>
      <c r="C20" s="26" t="n">
        <f aca="false">IF(B20&lt;2,"N/A",(A20/D20))</f>
        <v>0.469689231999777</v>
      </c>
      <c r="D20" s="27" t="n">
        <f aca="false">ROUND(AVERAGE(H3:H17),2)</f>
        <v>14.66</v>
      </c>
      <c r="E20" s="28" t="n">
        <f aca="false">IFERROR(ROUND(IF(B20&lt;2,"N/A",(IF(C20&lt;=25%,"N/A",AVERAGE(I3:I17)))),2),"N/A")</f>
        <v>12.17</v>
      </c>
      <c r="F20" s="28" t="n">
        <f aca="false">ROUND(MEDIAN(H3:H17),2)</f>
        <v>11.97</v>
      </c>
      <c r="G20" s="29" t="str">
        <f aca="false">INDEX(G3:G17,MATCH(H20,H3:H17,0))</f>
        <v>CSS EDITORA GRAFICA - EIRELI</v>
      </c>
      <c r="H20" s="30" t="n">
        <f aca="false">MIN(H3:H17)</f>
        <v>10.4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11.97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1795.5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95</v>
      </c>
      <c r="C3" s="9" t="s">
        <v>80</v>
      </c>
      <c r="D3" s="10" t="n">
        <v>150</v>
      </c>
      <c r="E3" s="11" t="n">
        <f aca="false">IF(C20&lt;=25%,D20,MIN(E20:F20))</f>
        <v>12.27</v>
      </c>
      <c r="F3" s="11" t="n">
        <f aca="false">MIN(H3:H17)</f>
        <v>10.9</v>
      </c>
      <c r="G3" s="12" t="s">
        <v>96</v>
      </c>
      <c r="H3" s="13" t="n">
        <v>14.58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84</v>
      </c>
      <c r="H4" s="13" t="n">
        <v>11.36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85</v>
      </c>
      <c r="H5" s="13" t="n">
        <v>12.41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97</v>
      </c>
      <c r="H6" s="13" t="n">
        <v>12.1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98</v>
      </c>
      <c r="H7" s="13" t="n">
        <v>10.9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1.42211110677051</v>
      </c>
      <c r="B20" s="25" t="n">
        <f aca="false">COUNT(H3:H17)</f>
        <v>5</v>
      </c>
      <c r="C20" s="26" t="n">
        <f aca="false">IF(B20&lt;2,"N/A",(A20/D20))</f>
        <v>0.115901475694418</v>
      </c>
      <c r="D20" s="27" t="n">
        <f aca="false">ROUND(AVERAGE(H3:H17),2)</f>
        <v>12.27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12.1</v>
      </c>
      <c r="G20" s="29" t="str">
        <f aca="false">INDEX(G3:G17,MATCH(H20,H3:H17,0))</f>
        <v>TILIBRA EXPRESS</v>
      </c>
      <c r="H20" s="30" t="n">
        <f aca="false">MIN(H3:H17)</f>
        <v>10.9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12.27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1840.5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41</v>
      </c>
      <c r="C3" s="9" t="s">
        <v>11</v>
      </c>
      <c r="D3" s="10" t="n">
        <v>12500</v>
      </c>
      <c r="E3" s="11" t="n">
        <f aca="false">IF(C20&lt;=25%,D20,MIN(E20:F20))</f>
        <v>2.52</v>
      </c>
      <c r="F3" s="11" t="n">
        <f aca="false">MIN(H3:H17)</f>
        <v>1.92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2.87</v>
      </c>
      <c r="I4" s="14" t="n">
        <f aca="false">IF(H4="","",(IF($C$20&lt;25%,"N/A",IF(H4&lt;=($D$20+$A$20),H4,"Descartado"))))</f>
        <v>2.87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2.87</v>
      </c>
      <c r="I5" s="14" t="n">
        <f aca="false">IF(H5="","",(IF($C$20&lt;25%,"N/A",IF(H5&lt;=($D$20+$A$20),H5,"Descartado"))))</f>
        <v>2.87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1.92</v>
      </c>
      <c r="I6" s="14" t="n">
        <f aca="false">IF(H6="","",(IF($C$20&lt;25%,"N/A",IF(H6&lt;=($D$20+$A$20),H6,"Descartado"))))</f>
        <v>1.92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2.65</v>
      </c>
      <c r="I7" s="14" t="n">
        <f aca="false">IF(H7="","",(IF($C$20&lt;25%,"N/A",IF(H7&lt;=($D$20+$A$20),H7,"Descartado"))))</f>
        <v>2.65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</v>
      </c>
      <c r="I8" s="14" t="n">
        <f aca="false">IF(H8="","",(IF($C$20&lt;25%,"N/A",IF(H8&lt;=($D$20+$A$20),H8,"Descartado"))))</f>
        <v>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4.77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42</v>
      </c>
      <c r="H14" s="13" t="n">
        <v>2.08</v>
      </c>
      <c r="I14" s="14" t="n">
        <f aca="false">IF(H14="","",(IF($C$20&lt;25%,"N/A",IF(H14&lt;=($D$20+$A$20),H14,"Descartado"))))</f>
        <v>2.08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1.20926223438721</v>
      </c>
      <c r="B20" s="25" t="n">
        <f aca="false">COUNT(H3:H17)</f>
        <v>12</v>
      </c>
      <c r="C20" s="26" t="n">
        <f aca="false">IF(B20&lt;2,"N/A",(A20/D20))</f>
        <v>0.383892772821337</v>
      </c>
      <c r="D20" s="27" t="n">
        <f aca="false">ROUND(AVERAGE(H3:H17),2)</f>
        <v>3.15</v>
      </c>
      <c r="E20" s="28" t="n">
        <f aca="false">IFERROR(ROUND(IF(B20&lt;2,"N/A",(IF(C20&lt;=25%,"N/A",AVERAGE(I3:I17)))),2),"N/A")</f>
        <v>2.52</v>
      </c>
      <c r="F20" s="28" t="n">
        <f aca="false">ROUND(MEDIAN(H3:H17),2)</f>
        <v>2.87</v>
      </c>
      <c r="G20" s="29" t="str">
        <f aca="false">INDEX(G3:G17,MATCH(H20,H3:H17,0))</f>
        <v>AUDICEU DE SOUZA SANTOS</v>
      </c>
      <c r="H20" s="30" t="n">
        <f aca="false">MIN(H3:H17)</f>
        <v>1.92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31500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8" activeCellId="0" sqref="D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41</v>
      </c>
      <c r="C3" s="9" t="s">
        <v>11</v>
      </c>
      <c r="D3" s="10" t="n">
        <v>37500</v>
      </c>
      <c r="E3" s="11" t="n">
        <f aca="false">IF(C20&lt;=25%,D20,MIN(E20:F20))</f>
        <v>2.52</v>
      </c>
      <c r="F3" s="11" t="n">
        <f aca="false">MIN(H3:H17)</f>
        <v>1.92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2.87</v>
      </c>
      <c r="I4" s="14" t="n">
        <f aca="false">IF(H4="","",(IF($C$20&lt;25%,"N/A",IF(H4&lt;=($D$20+$A$20),H4,"Descartado"))))</f>
        <v>2.87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2.87</v>
      </c>
      <c r="I5" s="14" t="n">
        <f aca="false">IF(H5="","",(IF($C$20&lt;25%,"N/A",IF(H5&lt;=($D$20+$A$20),H5,"Descartado"))))</f>
        <v>2.87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1.92</v>
      </c>
      <c r="I6" s="14" t="n">
        <f aca="false">IF(H6="","",(IF($C$20&lt;25%,"N/A",IF(H6&lt;=($D$20+$A$20),H6,"Descartado"))))</f>
        <v>1.92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2.65</v>
      </c>
      <c r="I7" s="14" t="n">
        <f aca="false">IF(H7="","",(IF($C$20&lt;25%,"N/A",IF(H7&lt;=($D$20+$A$20),H7,"Descartado"))))</f>
        <v>2.65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</v>
      </c>
      <c r="I8" s="14" t="n">
        <f aca="false">IF(H8="","",(IF($C$20&lt;25%,"N/A",IF(H8&lt;=($D$20+$A$20),H8,"Descartado"))))</f>
        <v>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4.77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42</v>
      </c>
      <c r="H14" s="13" t="n">
        <v>2.08</v>
      </c>
      <c r="I14" s="14" t="n">
        <f aca="false">IF(H14="","",(IF($C$20&lt;25%,"N/A",IF(H14&lt;=($D$20+$A$20),H14,"Descartado"))))</f>
        <v>2.08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1.20926223438721</v>
      </c>
      <c r="B20" s="25" t="n">
        <f aca="false">COUNT(H3:H17)</f>
        <v>12</v>
      </c>
      <c r="C20" s="26" t="n">
        <f aca="false">IF(B20&lt;2,"N/A",(A20/D20))</f>
        <v>0.383892772821337</v>
      </c>
      <c r="D20" s="27" t="n">
        <f aca="false">ROUND(AVERAGE(H3:H17),2)</f>
        <v>3.15</v>
      </c>
      <c r="E20" s="28" t="n">
        <f aca="false">IFERROR(ROUND(IF(B20&lt;2,"N/A",(IF(C20&lt;=25%,"N/A",AVERAGE(I3:I17)))),2),"N/A")</f>
        <v>2.52</v>
      </c>
      <c r="F20" s="28" t="n">
        <f aca="false">ROUND(MEDIAN(H3:H17),2)</f>
        <v>2.87</v>
      </c>
      <c r="G20" s="29" t="str">
        <f aca="false">INDEX(G3:G17,MATCH(H20,H3:H17,0))</f>
        <v>AUDICEU DE SOUZA SANTOS</v>
      </c>
      <c r="H20" s="30" t="n">
        <f aca="false">MIN(H3:H17)</f>
        <v>1.92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94500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11</v>
      </c>
      <c r="D3" s="10" t="n">
        <v>37500</v>
      </c>
      <c r="E3" s="11" t="n">
        <f aca="false">IF(C20&lt;=25%,D20,MIN(E20:F20))</f>
        <v>2.66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3.15</v>
      </c>
      <c r="I4" s="14" t="n">
        <f aca="false">IF(H4="","",(IF($C$20&lt;25%,"N/A",IF(H4&lt;=($D$20+$A$20),H4,"Descartado"))))</f>
        <v>3.15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3.15</v>
      </c>
      <c r="I5" s="14" t="n">
        <f aca="false">IF(H5="","",(IF($C$20&lt;25%,"N/A",IF(H5&lt;=($D$20+$A$20),H5,"Descartado"))))</f>
        <v>3.15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2.86</v>
      </c>
      <c r="I7" s="14" t="n">
        <f aca="false">IF(H7="","",(IF($C$20&lt;25%,"N/A",IF(H7&lt;=($D$20+$A$20),H7,"Descartado"))))</f>
        <v>2.86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2.04</v>
      </c>
      <c r="I8" s="14" t="n">
        <f aca="false">IF(H8="","",(IF($C$20&lt;25%,"N/A",IF(H8&lt;=($D$20+$A$20),H8,"Descartado"))))</f>
        <v>2.04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3.22</v>
      </c>
      <c r="I9" s="14" t="n">
        <f aca="false">IF(H9="","",(IF($C$20&lt;25%,"N/A",IF(H9&lt;=($D$20+$A$20),H9,"Descartado"))))</f>
        <v>3.22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42</v>
      </c>
      <c r="H14" s="13" t="n">
        <v>2.35</v>
      </c>
      <c r="I14" s="14" t="n">
        <f aca="false">IF(H14="","",(IF($C$20&lt;25%,"N/A",IF(H14&lt;=($D$20+$A$20),H14,"Descartado"))))</f>
        <v>2.35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23</v>
      </c>
      <c r="H15" s="13" t="n">
        <v>5.51</v>
      </c>
      <c r="I15" s="14" t="str">
        <f aca="false">IF(H15="","",(IF($C$20&lt;25%,"N/A",IF(H15&lt;=($D$20+$A$20),H15,"Descartado"))))</f>
        <v>Descartado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1.30744907240132</v>
      </c>
      <c r="B20" s="25" t="n">
        <f aca="false">COUNT(H3:H17)</f>
        <v>13</v>
      </c>
      <c r="C20" s="26" t="n">
        <f aca="false">IF(B20&lt;2,"N/A",(A20/D20))</f>
        <v>0.378970745623572</v>
      </c>
      <c r="D20" s="27" t="n">
        <f aca="false">ROUND(AVERAGE(H3:H17),2)</f>
        <v>3.45</v>
      </c>
      <c r="E20" s="28" t="n">
        <f aca="false">IFERROR(ROUND(IF(B20&lt;2,"N/A",(IF(C20&lt;=25%,"N/A",AVERAGE(I3:I17)))),2),"N/A")</f>
        <v>2.66</v>
      </c>
      <c r="F20" s="28" t="n">
        <f aca="false">ROUND(MEDIAN(H3:H17),2)</f>
        <v>3.15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99750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4"/>
  <sheetViews>
    <sheetView showFormulas="false" showGridLines="true" showRowColHeaders="true" showZeros="true" rightToLeft="false" tabSelected="true" showOutlineSymbols="true" defaultGridColor="true" view="pageBreakPreview" topLeftCell="A19" colorId="64" zoomScale="100" zoomScaleNormal="100" zoomScalePageLayoutView="100" workbookViewId="0">
      <selection pane="topLeft" activeCell="A24" activeCellId="0" sqref="A24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5" min="3" style="42" width="13.29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customFormat="false" ht="15.75" hidden="false" customHeight="true" outlineLevel="0" collapsed="false">
      <c r="A1" s="44" t="s">
        <v>101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102</v>
      </c>
      <c r="B2" s="45" t="s">
        <v>103</v>
      </c>
      <c r="C2" s="45" t="s">
        <v>104</v>
      </c>
      <c r="D2" s="45" t="s">
        <v>105</v>
      </c>
      <c r="E2" s="45" t="s">
        <v>106</v>
      </c>
      <c r="F2" s="45" t="s">
        <v>107</v>
      </c>
    </row>
    <row r="3" customFormat="false" ht="51" hidden="false" customHeight="false" outlineLevel="0" collapsed="false">
      <c r="A3" s="46" t="n">
        <v>1</v>
      </c>
      <c r="B3" s="47" t="str">
        <f aca="false">Item1!B3</f>
        <v>Capas para Processo em Papel Sintético - Cor Amarela
com fibras desorientadas, resistentes ao rasgo, impermeável, gramatura variando entre 200 e 240 g/m², med. 34,5 x 50,6 cm (aberta), vincada ao meio. A capa deverá ter capacidade para acondicionar 250 folhas aproximadamente</v>
      </c>
      <c r="C3" s="46" t="str">
        <f aca="false">Item1!C3</f>
        <v>unidade</v>
      </c>
      <c r="D3" s="46" t="n">
        <f aca="false">Item1!D3</f>
        <v>10000</v>
      </c>
      <c r="E3" s="48" t="n">
        <f aca="false">Item1!E3</f>
        <v>2.59</v>
      </c>
      <c r="F3" s="49" t="n">
        <f aca="false">(ROUND(E3,2)*D3)</f>
        <v>25900</v>
      </c>
      <c r="G3" s="50" t="str">
        <f aca="false">IF(F3&gt;80000,"necessária a subdivisão deste item em cotas!","")</f>
        <v/>
      </c>
    </row>
    <row r="4" customFormat="false" ht="51" hidden="false" customHeight="false" outlineLevel="0" collapsed="false">
      <c r="A4" s="46" t="n">
        <v>2</v>
      </c>
      <c r="B4" s="47" t="str">
        <f aca="false">Item2!B3</f>
        <v>Capas para Processo em Papel Sintético - Cor Azul
com fibras desorientadas,  resistentes ao rasgo, impermeável, gramatura variando entre 200 e 240 g/m², med. 34,5 x 50,6 cm (aberta), vincada ao meio. A capa deverá ter capacidade para acondicionar 250 folhas aproximadamente</v>
      </c>
      <c r="C4" s="46" t="str">
        <f aca="false">Item2!C3</f>
        <v>unidade</v>
      </c>
      <c r="D4" s="46" t="n">
        <f aca="false">Item2!D3</f>
        <v>12500</v>
      </c>
      <c r="E4" s="48" t="n">
        <f aca="false">Item2!E3</f>
        <v>2.52</v>
      </c>
      <c r="F4" s="49" t="n">
        <f aca="false">(ROUND(E4,2)*D4)</f>
        <v>31500</v>
      </c>
      <c r="G4" s="50" t="str">
        <f aca="false">IF(F4&gt;80000,"necessária a subdivisão deste item em cotas!","")</f>
        <v/>
      </c>
    </row>
    <row r="5" customFormat="false" ht="51" hidden="false" customHeight="false" outlineLevel="0" collapsed="false">
      <c r="A5" s="46" t="n">
        <v>3</v>
      </c>
      <c r="B5" s="47" t="str">
        <f aca="false">Item3!B3</f>
        <v>Capas para Processo em Papel Sintético - Cor Branca
com fibras desorientadas, resistentes ao rasgo, impermeável, gramatura variando entre 200 e 240 g/m², med. 34,5 x 50,6 cm (aberta), vincada ao meio. A capa deverá ter capacidade para acondicionar 250 folhas aproximadamente</v>
      </c>
      <c r="C5" s="46" t="str">
        <f aca="false">Item3!C3</f>
        <v>unidade</v>
      </c>
      <c r="D5" s="46" t="n">
        <f aca="false">Item3!D3</f>
        <v>20000</v>
      </c>
      <c r="E5" s="48" t="n">
        <f aca="false">Item3!E3</f>
        <v>2.54</v>
      </c>
      <c r="F5" s="49" t="n">
        <f aca="false">(ROUND(E5,2)*D5)</f>
        <v>50800</v>
      </c>
      <c r="G5" s="50" t="str">
        <f aca="false">IF(F5&gt;80000,"necessária a subdivisão deste item em cotas!","")</f>
        <v/>
      </c>
    </row>
    <row r="6" customFormat="false" ht="51" hidden="false" customHeight="false" outlineLevel="0" collapsed="false">
      <c r="A6" s="46" t="n">
        <v>4</v>
      </c>
      <c r="B6" s="47" t="str">
        <f aca="false">Item4!B3</f>
        <v>Capas para Processo em Papel Sintético - Cor Bege
com fibras desorientadas, resistentes ao rasgo, impermeável, gramatura variando entre 200 e 240 g/m², med. 34,5 x 50,6 cm (aberta), vincada ao meio. A capa deverá ter capacidade para acondicionar 250 folhas aproximadamente</v>
      </c>
      <c r="C6" s="46" t="str">
        <f aca="false">Item4!C3</f>
        <v>unidade</v>
      </c>
      <c r="D6" s="46" t="n">
        <f aca="false">Item4!D3</f>
        <v>20000</v>
      </c>
      <c r="E6" s="48" t="n">
        <f aca="false">Item4!E3</f>
        <v>2.61</v>
      </c>
      <c r="F6" s="49" t="n">
        <f aca="false">(ROUND(E6,2)*D6)</f>
        <v>52200</v>
      </c>
      <c r="G6" s="50" t="str">
        <f aca="false">IF(F6&gt;80000,"necessária a subdivisão deste item em cotas!","")</f>
        <v/>
      </c>
    </row>
    <row r="7" customFormat="false" ht="51" hidden="false" customHeight="false" outlineLevel="0" collapsed="false">
      <c r="A7" s="46" t="n">
        <v>5</v>
      </c>
      <c r="B7" s="47" t="str">
        <f aca="false">Item5!B3</f>
        <v>Capas para Processo em Papel Sintético - Cor Laranja
com fibras desorientadas, resistentes ao rasgo, impermeável, gramatura variando entre 200 e 240 g/m², med. 34,5 x 50,6 cm (aberta), vincada ao meio. A capa deverá ter capacidade para acondicionar 250 folhas aproximadamente</v>
      </c>
      <c r="C7" s="46" t="str">
        <f aca="false">Item5!C3</f>
        <v>unidade</v>
      </c>
      <c r="D7" s="46" t="n">
        <f aca="false">Item5!D3</f>
        <v>20000</v>
      </c>
      <c r="E7" s="48" t="n">
        <f aca="false">Item5!E3</f>
        <v>2.64</v>
      </c>
      <c r="F7" s="49" t="n">
        <f aca="false">(ROUND(E7,2)*D7)</f>
        <v>52800</v>
      </c>
      <c r="G7" s="50" t="str">
        <f aca="false">IF(F7&gt;80000,"necessária a subdivisão deste item em cotas!","")</f>
        <v/>
      </c>
    </row>
    <row r="8" customFormat="false" ht="51" hidden="false" customHeight="false" outlineLevel="0" collapsed="false">
      <c r="A8" s="46" t="n">
        <v>6</v>
      </c>
      <c r="B8" s="47" t="str">
        <f aca="false">Item6!B3</f>
        <v>Capas para Processo em Papel Sintético - Cor Cinza
com fibras desorientadas, resistentes ao rasgo, impermeável, gramatura variando entre 200 e 240 g/m², med. 34,5 x 50,6 cm (aberta), vincada ao meio. A capa deverá ter capacidade para acondicionar 250 folhas aproximadamente</v>
      </c>
      <c r="C8" s="46" t="str">
        <f aca="false">Item6!C3</f>
        <v>unidade</v>
      </c>
      <c r="D8" s="46" t="n">
        <f aca="false">Item6!D3</f>
        <v>20000</v>
      </c>
      <c r="E8" s="48" t="n">
        <f aca="false">Item6!E3</f>
        <v>3.16</v>
      </c>
      <c r="F8" s="49" t="n">
        <f aca="false">(ROUND(E8,2)*D8)</f>
        <v>63200</v>
      </c>
      <c r="G8" s="50" t="str">
        <f aca="false">IF(F8&gt;80000,"necessária a subdivisão deste item em cotas!","")</f>
        <v/>
      </c>
    </row>
    <row r="9" customFormat="false" ht="51" hidden="false" customHeight="false" outlineLevel="0" collapsed="false">
      <c r="A9" s="46" t="n">
        <v>7</v>
      </c>
      <c r="B9" s="47" t="str">
        <f aca="false">Item7!B3</f>
        <v>Capas para Processo em Papel Sintético - Cor Rosa
com fibras desorientadas, resistentes ao rasgo, impermeável, gramatura variando entre 200 e 240 g/m², med. 34,5 x 50,6 cm (aberta), vincada ao meio. A capa deverá ter capacidade para acondicionar 250 folhas aproximadamente</v>
      </c>
      <c r="C9" s="46" t="str">
        <f aca="false">Item7!C3</f>
        <v>unidade</v>
      </c>
      <c r="D9" s="46" t="n">
        <f aca="false">Item7!D3</f>
        <v>20000</v>
      </c>
      <c r="E9" s="48" t="n">
        <f aca="false">Item7!E3</f>
        <v>2.86</v>
      </c>
      <c r="F9" s="49" t="n">
        <f aca="false">(ROUND(E9,2)*D9)</f>
        <v>57200</v>
      </c>
      <c r="G9" s="50" t="str">
        <f aca="false">IF(F9&gt;80000,"necessária a subdivisão deste item em cotas!","")</f>
        <v/>
      </c>
    </row>
    <row r="10" customFormat="false" ht="51" hidden="false" customHeight="false" outlineLevel="0" collapsed="false">
      <c r="A10" s="46" t="n">
        <v>8</v>
      </c>
      <c r="B10" s="47" t="str">
        <f aca="false">Item8!B3</f>
        <v>Capas para Processo em Papel Sintético - Cor Verde
com fibras desorientadas, resistentes ao rasgo, impermeável, gramatura variando entre 200 e 240 g/m², med. 34,5 x 50,6 cm (aberta), vincada ao meio. A capa deverá ter capacidade para acondicionar 250 folhas aproximadamente</v>
      </c>
      <c r="C10" s="46" t="str">
        <f aca="false">Item8!C3</f>
        <v>unidade</v>
      </c>
      <c r="D10" s="46" t="n">
        <f aca="false">Item8!D3</f>
        <v>12500</v>
      </c>
      <c r="E10" s="48" t="n">
        <f aca="false">Item8!E3</f>
        <v>2.66</v>
      </c>
      <c r="F10" s="49" t="n">
        <f aca="false">(ROUND(E10,2)*D10)</f>
        <v>33250</v>
      </c>
      <c r="G10" s="50" t="str">
        <f aca="false">IF(F10&gt;80000,"necessária a subdivisão deste item em cotas!","")</f>
        <v/>
      </c>
    </row>
    <row r="11" customFormat="false" ht="114.75" hidden="false" customHeight="false" outlineLevel="0" collapsed="false">
      <c r="A11" s="46" t="n">
        <v>9</v>
      </c>
      <c r="B11" s="47" t="str">
        <f aca="false">Item9!B3</f>
        <v>Envelope pardo
Papel Kraft natural monolúcido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11" s="46" t="str">
        <f aca="false">Item9!C3</f>
        <v>unidade</v>
      </c>
      <c r="D11" s="46" t="n">
        <f aca="false">Item9!D3</f>
        <v>50000</v>
      </c>
      <c r="E11" s="48" t="n">
        <f aca="false">Item9!E3</f>
        <v>0.3</v>
      </c>
      <c r="F11" s="49" t="n">
        <f aca="false">(ROUND(E11,2)*D11)</f>
        <v>15000</v>
      </c>
      <c r="G11" s="50" t="str">
        <f aca="false">IF(F11&gt;80000,"necessária a subdivisão deste item em cotas!","")</f>
        <v/>
      </c>
    </row>
    <row r="12" customFormat="false" ht="114.75" hidden="false" customHeight="false" outlineLevel="0" collapsed="false">
      <c r="A12" s="46" t="n">
        <v>10</v>
      </c>
      <c r="B12" s="47" t="str">
        <f aca="false">Item10!B3</f>
        <v>Envelope pardo
Papel Kraft natural monolúcido
Dimensões: 41 x 31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12" s="46" t="str">
        <f aca="false">Item10!C3</f>
        <v>unidade</v>
      </c>
      <c r="D12" s="46" t="n">
        <f aca="false">Item10!D3</f>
        <v>50000</v>
      </c>
      <c r="E12" s="48" t="n">
        <f aca="false">Item10!E3</f>
        <v>0.35</v>
      </c>
      <c r="F12" s="49" t="n">
        <f aca="false">(ROUND(E12,2)*D12)</f>
        <v>17500</v>
      </c>
      <c r="G12" s="50" t="str">
        <f aca="false">IF(F12&gt;80000,"necessária a subdivisão deste item em cotas!","")</f>
        <v/>
      </c>
    </row>
    <row r="13" customFormat="false" ht="114.75" hidden="false" customHeight="false" outlineLevel="0" collapsed="false">
      <c r="A13" s="46" t="n">
        <v>11</v>
      </c>
      <c r="B13" s="47" t="str">
        <f aca="false">Item11!B3</f>
        <v>Envelope pardo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13" s="46" t="str">
        <f aca="false">Item11!C3</f>
        <v>unidade</v>
      </c>
      <c r="D13" s="46" t="n">
        <f aca="false">Item11!D3</f>
        <v>30000</v>
      </c>
      <c r="E13" s="48" t="n">
        <f aca="false">Item11!E3</f>
        <v>0.2</v>
      </c>
      <c r="F13" s="49" t="n">
        <f aca="false">(ROUND(E13,2)*D13)</f>
        <v>6000</v>
      </c>
      <c r="G13" s="50" t="str">
        <f aca="false">IF(F13&gt;80000,"necessária a subdivisão deste item em cotas!","")</f>
        <v/>
      </c>
    </row>
    <row r="14" customFormat="false" ht="102" hidden="false" customHeight="false" outlineLevel="0" collapsed="false">
      <c r="A14" s="46" t="n">
        <v>12</v>
      </c>
      <c r="B14" s="47" t="str">
        <f aca="false">Item12!B3</f>
        <v>Envelope branco
Papel alcalino
Dimensões: 23 x 11,5 cm (±1 cm)
Tipo correspondência
Gramatura não inferior a 90 g/m2
Com brasão da República
Inscrição, em cor preta, conforme anexo C
Acondicionados em caixas de papelão com 1000 unidades</v>
      </c>
      <c r="C14" s="46" t="str">
        <f aca="false">Item12!C3</f>
        <v>unidade</v>
      </c>
      <c r="D14" s="46" t="n">
        <f aca="false">Item12!D3</f>
        <v>100000</v>
      </c>
      <c r="E14" s="48" t="n">
        <f aca="false">Item12!E3</f>
        <v>0.16</v>
      </c>
      <c r="F14" s="49" t="n">
        <f aca="false">(ROUND(E14,2)*D14)</f>
        <v>16000</v>
      </c>
      <c r="G14" s="50" t="str">
        <f aca="false">IF(F14&gt;80000,"necessária a subdivisão deste item em cotas!","")</f>
        <v/>
      </c>
    </row>
    <row r="15" customFormat="false" ht="114.75" hidden="false" customHeight="false" outlineLevel="0" collapsed="false">
      <c r="A15" s="46" t="n">
        <v>13</v>
      </c>
      <c r="B15" s="47" t="str">
        <f aca="false">Item13!B3</f>
        <v>Envelope branco
Papel alcalino
Dimensões: 23 x 11,5 cm (±1 cm)
Gramatura não inferior a 90 g/m2
Tipo correspondência
Com visor tipo janela revestido em plástico transparente
Inscrição, em cor preta, conforme anexo C
Dimensões e posicionamento da janela conforme anexo C
Acondicionados em caixas de papelão com 1000 unidades</v>
      </c>
      <c r="C15" s="46" t="str">
        <f aca="false">Item13!C3</f>
        <v>unidade</v>
      </c>
      <c r="D15" s="46" t="n">
        <f aca="false">Item13!D3</f>
        <v>100000</v>
      </c>
      <c r="E15" s="48" t="n">
        <f aca="false">Item13!E3</f>
        <v>0.19</v>
      </c>
      <c r="F15" s="49" t="n">
        <f aca="false">(ROUND(E15,2)*D15)</f>
        <v>19000</v>
      </c>
      <c r="G15" s="50" t="str">
        <f aca="false">IF(F15&gt;80000,"necessária a subdivisão deste item em cotas!","")</f>
        <v/>
      </c>
    </row>
    <row r="16" customFormat="false" ht="89.25" hidden="false" customHeight="false" outlineLevel="0" collapsed="false">
      <c r="A16" s="46" t="n">
        <v>14</v>
      </c>
      <c r="B16" s="47" t="str">
        <f aca="false">Item14!B3</f>
        <v>Bloco de anotações
Confeccionado em papel alcalino de gramatura 75 g/m2, na cor branca;
Dimensões: 21 x 14,5 cm, admitidas variações de ± 1 cm.
Com brasão da República
Inscrição em cor preta conforme modelo disponível na Seção de Gestão de Almoxarifado do TRE-BA
50 folhas
Acondicionados em pacotes com 10 unidades</v>
      </c>
      <c r="C16" s="46" t="str">
        <f aca="false">Item14!C3</f>
        <v>unidade</v>
      </c>
      <c r="D16" s="46" t="n">
        <f aca="false">Item14!D3</f>
        <v>5000</v>
      </c>
      <c r="E16" s="48" t="n">
        <f aca="false">Item14!E3</f>
        <v>1.99</v>
      </c>
      <c r="F16" s="49" t="n">
        <f aca="false">(ROUND(E16,2)*D16)</f>
        <v>9950</v>
      </c>
      <c r="G16" s="50" t="str">
        <f aca="false">IF(F16&gt;80000,"necessária a subdivisão deste item em cotas!","")</f>
        <v/>
      </c>
    </row>
    <row r="17" customFormat="false" ht="76.5" hidden="false" customHeight="false" outlineLevel="0" collapsed="false">
      <c r="A17" s="46" t="n">
        <v>15</v>
      </c>
      <c r="B17" s="47" t="str">
        <f aca="false">Item15!B3</f>
        <v>Etiqueta auto adesiva Fluorescente Amarelo
Folha em formato carta;
Gramatura 75 g/m2
30 etiquetas de tamanho 25,4 x 66,7mm, por folha.
Acondicionadas em embalagem com 05 folhas (150 etiquetas), embaladas em plástico transparente. Pacotes acondicionados em caixas</v>
      </c>
      <c r="C17" s="46" t="str">
        <f aca="false">Item15!C3</f>
        <v>embalagem</v>
      </c>
      <c r="D17" s="46" t="n">
        <f aca="false">Item15!D3</f>
        <v>150</v>
      </c>
      <c r="E17" s="48" t="n">
        <f aca="false">Item15!E3</f>
        <v>12.32</v>
      </c>
      <c r="F17" s="49" t="n">
        <f aca="false">(ROUND(E17,2)*D17)</f>
        <v>1848</v>
      </c>
      <c r="G17" s="50" t="str">
        <f aca="false">IF(F17&gt;80000,"necessária a subdivisão deste item em cotas!","")</f>
        <v/>
      </c>
    </row>
    <row r="18" customFormat="false" ht="76.5" hidden="false" customHeight="false" outlineLevel="0" collapsed="false">
      <c r="A18" s="46" t="n">
        <v>16</v>
      </c>
      <c r="B18" s="47" t="str">
        <f aca="false">Item16!B3</f>
        <v>Etiqueta auto adesiva Fluorescente Verde
Folha em formato carta;
Gramatura 75 g/m2
30 etiquetas de tamanho 25,4 x 66,7mm, por folha.
Acondicionadas em embalagem com 05 folhas (150 etiquetas), embaladas em plástico transparente. Pacotes acondicionados em caixas</v>
      </c>
      <c r="C18" s="46" t="str">
        <f aca="false">Item16!C3</f>
        <v>embalagem</v>
      </c>
      <c r="D18" s="46" t="n">
        <f aca="false">Item16!D3</f>
        <v>150</v>
      </c>
      <c r="E18" s="48" t="n">
        <f aca="false">Item16!E3</f>
        <v>10.4</v>
      </c>
      <c r="F18" s="49" t="n">
        <f aca="false">(ROUND(E18,2)*D18)</f>
        <v>1560</v>
      </c>
      <c r="G18" s="50" t="str">
        <f aca="false">IF(F18&gt;80000,"necessária a subdivisão deste item em cotas!","")</f>
        <v/>
      </c>
    </row>
    <row r="19" customFormat="false" ht="76.5" hidden="false" customHeight="false" outlineLevel="0" collapsed="false">
      <c r="A19" s="46" t="n">
        <v>17</v>
      </c>
      <c r="B19" s="47" t="str">
        <f aca="false">Item17!B3</f>
        <v>Etiqueta auto adesiva Fluorescente Laranja
Folha em formato carta;
Gramatura 75 g/m2
30 etiquetas de tamanho 25,4 x 66,7mm, por folha.
Acondicionadas em embalagem com 05 folhas (150 etiquetas), embaladas em plástico transparente. Pacotes acondicionados em caixas</v>
      </c>
      <c r="C19" s="46" t="str">
        <f aca="false">Item17!C3</f>
        <v>embalagem</v>
      </c>
      <c r="D19" s="46" t="n">
        <f aca="false">Item17!D3</f>
        <v>150</v>
      </c>
      <c r="E19" s="48" t="n">
        <f aca="false">Item17!E3</f>
        <v>10.4</v>
      </c>
      <c r="F19" s="49" t="n">
        <f aca="false">(ROUND(E19,2)*D19)</f>
        <v>1560</v>
      </c>
      <c r="G19" s="50" t="str">
        <f aca="false">IF(F19&gt;80000,"necessária a subdivisão deste item em cotas!","")</f>
        <v/>
      </c>
    </row>
    <row r="20" customFormat="false" ht="76.5" hidden="false" customHeight="false" outlineLevel="0" collapsed="false">
      <c r="A20" s="46" t="n">
        <v>18</v>
      </c>
      <c r="B20" s="47" t="str">
        <f aca="false">Item18!B3</f>
        <v>Etiqueta auto adesiva Fluorescente Magenta
Folha em formato carta;
Gramatura 75 g/m2
30 etiquetas de tamanho 25,4 x 66,7mm, por folha.
Acondicionadas em embalagem com 05 folhas (150 etiquetas), embaladas em plástico transparente. Pacotes acondicionados em caixas</v>
      </c>
      <c r="C20" s="46" t="str">
        <f aca="false">Item18!C3</f>
        <v>embalagem</v>
      </c>
      <c r="D20" s="46" t="n">
        <f aca="false">Item18!D3</f>
        <v>150</v>
      </c>
      <c r="E20" s="48" t="n">
        <f aca="false">Item18!E3</f>
        <v>11.97</v>
      </c>
      <c r="F20" s="49" t="n">
        <f aca="false">(ROUND(E20,2)*D20)</f>
        <v>1795.5</v>
      </c>
      <c r="G20" s="50" t="str">
        <f aca="false">IF(F20&gt;80000,"necessária a subdivisão deste item em cotas!","")</f>
        <v/>
      </c>
    </row>
    <row r="21" customFormat="false" ht="76.5" hidden="false" customHeight="false" outlineLevel="0" collapsed="false">
      <c r="A21" s="46" t="n">
        <v>19</v>
      </c>
      <c r="B21" s="47" t="str">
        <f aca="false">Item19!B3</f>
        <v>Etiqueta auto adesiva Branca
Folha em formato carta;
Gramatura 75 g/m2
30 etiquetas de tamanho 25,4 x 66,7mm, por folha.
Acondicionadas em embalagem com 10 folhas (300 etiquetas), embaladas em plástico transparente. Pacotes acondicionados em caixas</v>
      </c>
      <c r="C21" s="46" t="str">
        <f aca="false">Item19!C3</f>
        <v>embalagem</v>
      </c>
      <c r="D21" s="46" t="n">
        <f aca="false">Item19!D3</f>
        <v>150</v>
      </c>
      <c r="E21" s="48" t="n">
        <f aca="false">Item19!E3</f>
        <v>12.27</v>
      </c>
      <c r="F21" s="49" t="n">
        <f aca="false">(ROUND(E21,2)*D21)</f>
        <v>1840.5</v>
      </c>
      <c r="G21" s="50" t="str">
        <f aca="false">IF(F21&gt;80000,"necessária a subdivisão deste item em cotas!","")</f>
        <v/>
      </c>
    </row>
    <row r="22" customFormat="false" ht="51" hidden="false" customHeight="false" outlineLevel="0" collapsed="false">
      <c r="A22" s="46" t="n">
        <v>20</v>
      </c>
      <c r="B22" s="47" t="str">
        <f aca="false">Item20!B3</f>
        <v>Capas para Processo em Papel Sintético - Cor Azul
com fibras desorientadas,  resistentes ao rasgo, impermeável, gramatura variando entre 200 e 240 g/m², med. 34,5 x 50,6 cm (aberta), vincada ao meio. A capa deverá ter capacidade para acondicionar 250 folhas aproximadamente</v>
      </c>
      <c r="C22" s="46" t="str">
        <f aca="false">Item20!C3</f>
        <v>unidade</v>
      </c>
      <c r="D22" s="46" t="n">
        <f aca="false">Item20!D3</f>
        <v>37500</v>
      </c>
      <c r="E22" s="48" t="n">
        <f aca="false">Item20!E3</f>
        <v>2.52</v>
      </c>
      <c r="F22" s="49" t="n">
        <f aca="false">(ROUND(E22,2)*D22)</f>
        <v>94500</v>
      </c>
    </row>
    <row r="23" customFormat="false" ht="51" hidden="false" customHeight="false" outlineLevel="0" collapsed="false">
      <c r="A23" s="46" t="n">
        <v>21</v>
      </c>
      <c r="B23" s="47" t="str">
        <f aca="false">Item21!B3</f>
        <v>Capas para Processo em Papel Sintético - Cor Verde
com fibras desorientadas, resistentes ao rasgo, impermeável, gramatura variando entre 200 e 240 g/m², med. 34,5 x 50,6 cm (aberta), vincada ao meio. A capa deverá ter capacidade para acondicionar 250 folhas aproximadamente</v>
      </c>
      <c r="C23" s="46" t="str">
        <f aca="false">Item21!C3</f>
        <v>unidade</v>
      </c>
      <c r="D23" s="46" t="n">
        <f aca="false">Item21!D3</f>
        <v>37500</v>
      </c>
      <c r="E23" s="48" t="n">
        <f aca="false">Item21!E3</f>
        <v>2.66</v>
      </c>
      <c r="F23" s="49" t="n">
        <f aca="false">(ROUND(E23,2)*D23)</f>
        <v>99750</v>
      </c>
    </row>
    <row r="24" customFormat="false" ht="15.75" hidden="false" customHeight="true" outlineLevel="0" collapsed="false">
      <c r="A24" s="51"/>
      <c r="B24" s="51"/>
      <c r="C24" s="44" t="s">
        <v>108</v>
      </c>
      <c r="D24" s="44"/>
      <c r="E24" s="44"/>
      <c r="F24" s="52" t="n">
        <f aca="false">SUM(F3:F23)</f>
        <v>653154</v>
      </c>
    </row>
  </sheetData>
  <mergeCells count="2">
    <mergeCell ref="A1:F1"/>
    <mergeCell ref="C24:E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10" man="true" max="16383" min="0"/>
    <brk id="14" man="true" max="16383" min="0"/>
    <brk id="20" man="true" max="16383" min="0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4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53" activeCellId="0" sqref="D53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53" width="13.29"/>
    <col collapsed="false" customWidth="true" hidden="false" outlineLevel="0" max="5" min="5" style="42" width="13.29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s="43" customFormat="true" ht="15.75" hidden="false" customHeight="true" outlineLevel="0" collapsed="false">
      <c r="A1" s="44" t="s">
        <v>109</v>
      </c>
      <c r="B1" s="44"/>
      <c r="C1" s="44"/>
      <c r="D1" s="44"/>
      <c r="E1" s="44"/>
      <c r="F1" s="44"/>
    </row>
    <row r="2" s="43" customFormat="true" ht="25.5" hidden="false" customHeight="false" outlineLevel="0" collapsed="false">
      <c r="A2" s="45" t="s">
        <v>102</v>
      </c>
      <c r="B2" s="45" t="s">
        <v>103</v>
      </c>
      <c r="C2" s="45" t="s">
        <v>104</v>
      </c>
      <c r="D2" s="45" t="s">
        <v>105</v>
      </c>
      <c r="E2" s="45" t="s">
        <v>106</v>
      </c>
      <c r="F2" s="45" t="s">
        <v>107</v>
      </c>
    </row>
    <row r="3" s="43" customFormat="true" ht="17.25" hidden="false" customHeight="false" outlineLevel="0" collapsed="false">
      <c r="A3" s="54" t="s">
        <v>110</v>
      </c>
      <c r="B3" s="55" t="str">
        <f aca="false">Item1!G20</f>
        <v>AUDICEU DE SOUZA SANTOS</v>
      </c>
      <c r="C3" s="55"/>
      <c r="D3" s="55"/>
      <c r="E3" s="55"/>
      <c r="F3" s="55"/>
    </row>
    <row r="4" s="43" customFormat="true" ht="51" hidden="false" customHeight="false" outlineLevel="0" collapsed="false">
      <c r="A4" s="46" t="n">
        <v>1</v>
      </c>
      <c r="B4" s="47" t="str">
        <f aca="false">Item1!B3</f>
        <v>Capas para Processo em Papel Sintético - Cor Amarela
com fibras desorientadas, resistentes ao rasgo, impermeável, gramatura variando entre 200 e 240 g/m², med. 34,5 x 50,6 cm (aberta), vincada ao meio. A capa deverá ter capacidade para acondicionar 250 folhas aproximadamente</v>
      </c>
      <c r="C4" s="46" t="str">
        <f aca="false">Item1!C3</f>
        <v>unidade</v>
      </c>
      <c r="D4" s="46" t="n">
        <f aca="false">Item1!D3</f>
        <v>10000</v>
      </c>
      <c r="E4" s="49" t="n">
        <f aca="false">Item1!F3</f>
        <v>1.98</v>
      </c>
      <c r="F4" s="49" t="n">
        <f aca="false">(ROUND(E4,2)*D4)</f>
        <v>19800</v>
      </c>
    </row>
    <row r="5" s="43" customFormat="true" ht="17.25" hidden="false" customHeight="false" outlineLevel="0" collapsed="false">
      <c r="A5" s="54" t="s">
        <v>110</v>
      </c>
      <c r="B5" s="55" t="str">
        <f aca="false">Item2!G20</f>
        <v>AUDICEU DE SOUZA SANTOS</v>
      </c>
      <c r="C5" s="55"/>
      <c r="D5" s="55"/>
      <c r="E5" s="55"/>
      <c r="F5" s="55"/>
    </row>
    <row r="6" customFormat="false" ht="51" hidden="false" customHeight="false" outlineLevel="0" collapsed="false">
      <c r="A6" s="46" t="n">
        <v>2</v>
      </c>
      <c r="B6" s="47" t="str">
        <f aca="false">Item2!B3</f>
        <v>Capas para Processo em Papel Sintético - Cor Azul
com fibras desorientadas,  resistentes ao rasgo, impermeável, gramatura variando entre 200 e 240 g/m², med. 34,5 x 50,6 cm (aberta), vincada ao meio. A capa deverá ter capacidade para acondicionar 250 folhas aproximadamente</v>
      </c>
      <c r="C6" s="46" t="str">
        <f aca="false">Item2!C3</f>
        <v>unidade</v>
      </c>
      <c r="D6" s="46" t="n">
        <f aca="false">Item2!D3</f>
        <v>12500</v>
      </c>
      <c r="E6" s="49" t="n">
        <f aca="false">Item2!F3</f>
        <v>1.92</v>
      </c>
      <c r="F6" s="49" t="n">
        <f aca="false">(ROUND(E6,2)*D6)</f>
        <v>24000</v>
      </c>
    </row>
    <row r="7" customFormat="false" ht="17.25" hidden="false" customHeight="false" outlineLevel="0" collapsed="false">
      <c r="A7" s="54" t="s">
        <v>110</v>
      </c>
      <c r="B7" s="55" t="str">
        <f aca="false">Item3!G20</f>
        <v>AUDICEU DE SOUZA SANTOS</v>
      </c>
      <c r="C7" s="55"/>
      <c r="D7" s="55"/>
      <c r="E7" s="55"/>
      <c r="F7" s="55"/>
    </row>
    <row r="8" customFormat="false" ht="51" hidden="false" customHeight="false" outlineLevel="0" collapsed="false">
      <c r="A8" s="46" t="n">
        <v>3</v>
      </c>
      <c r="B8" s="47" t="str">
        <f aca="false">Item3!B3</f>
        <v>Capas para Processo em Papel Sintético - Cor Branca
com fibras desorientadas, resistentes ao rasgo, impermeável, gramatura variando entre 200 e 240 g/m², med. 34,5 x 50,6 cm (aberta), vincada ao meio. A capa deverá ter capacidade para acondicionar 250 folhas aproximadamente</v>
      </c>
      <c r="C8" s="46" t="str">
        <f aca="false">Item3!C3</f>
        <v>unidade</v>
      </c>
      <c r="D8" s="46" t="n">
        <f aca="false">Item3!D3</f>
        <v>20000</v>
      </c>
      <c r="E8" s="49" t="n">
        <f aca="false">Item3!F3</f>
        <v>1.98</v>
      </c>
      <c r="F8" s="49" t="n">
        <f aca="false">(ROUND(E8,2)*D8)</f>
        <v>39600</v>
      </c>
    </row>
    <row r="9" customFormat="false" ht="17.25" hidden="false" customHeight="false" outlineLevel="0" collapsed="false">
      <c r="A9" s="54" t="s">
        <v>110</v>
      </c>
      <c r="B9" s="55" t="str">
        <f aca="false">Item4!G20</f>
        <v>AUDICEU DE SOUZA SANTOS</v>
      </c>
      <c r="C9" s="55"/>
      <c r="D9" s="55"/>
      <c r="E9" s="55"/>
      <c r="F9" s="55"/>
    </row>
    <row r="10" customFormat="false" ht="51" hidden="false" customHeight="false" outlineLevel="0" collapsed="false">
      <c r="A10" s="46" t="n">
        <v>4</v>
      </c>
      <c r="B10" s="47" t="str">
        <f aca="false">Item4!B3</f>
        <v>Capas para Processo em Papel Sintético - Cor Bege
com fibras desorientadas, resistentes ao rasgo, impermeável, gramatura variando entre 200 e 240 g/m², med. 34,5 x 50,6 cm (aberta), vincada ao meio. A capa deverá ter capacidade para acondicionar 250 folhas aproximadamente</v>
      </c>
      <c r="C10" s="46" t="str">
        <f aca="false">Item4!C3</f>
        <v>unidade</v>
      </c>
      <c r="D10" s="46" t="n">
        <f aca="false">Item4!D3</f>
        <v>20000</v>
      </c>
      <c r="E10" s="49" t="n">
        <f aca="false">Item4!F3</f>
        <v>1.98</v>
      </c>
      <c r="F10" s="49" t="n">
        <f aca="false">(ROUND(E10,2)*D10)</f>
        <v>39600</v>
      </c>
    </row>
    <row r="11" customFormat="false" ht="17.25" hidden="false" customHeight="false" outlineLevel="0" collapsed="false">
      <c r="A11" s="54" t="s">
        <v>110</v>
      </c>
      <c r="B11" s="55" t="str">
        <f aca="false">Item5!G20</f>
        <v>AUDICEU DE SOUZA SANTOS</v>
      </c>
      <c r="C11" s="55"/>
      <c r="D11" s="55"/>
      <c r="E11" s="55"/>
      <c r="F11" s="55"/>
    </row>
    <row r="12" customFormat="false" ht="51" hidden="false" customHeight="false" outlineLevel="0" collapsed="false">
      <c r="A12" s="46" t="n">
        <v>5</v>
      </c>
      <c r="B12" s="47" t="str">
        <f aca="false">Item5!B3</f>
        <v>Capas para Processo em Papel Sintético - Cor Laranja
com fibras desorientadas, resistentes ao rasgo, impermeável, gramatura variando entre 200 e 240 g/m², med. 34,5 x 50,6 cm (aberta), vincada ao meio. A capa deverá ter capacidade para acondicionar 250 folhas aproximadamente</v>
      </c>
      <c r="C12" s="46" t="str">
        <f aca="false">Item5!C3</f>
        <v>unidade</v>
      </c>
      <c r="D12" s="46" t="n">
        <f aca="false">Item5!D3</f>
        <v>20000</v>
      </c>
      <c r="E12" s="49" t="n">
        <f aca="false">Item5!F3</f>
        <v>1.98</v>
      </c>
      <c r="F12" s="49" t="n">
        <f aca="false">(ROUND(E12,2)*D12)</f>
        <v>39600</v>
      </c>
    </row>
    <row r="13" customFormat="false" ht="17.25" hidden="false" customHeight="false" outlineLevel="0" collapsed="false">
      <c r="A13" s="54" t="s">
        <v>110</v>
      </c>
      <c r="B13" s="55" t="str">
        <f aca="false">Item6!G20</f>
        <v>AUDICEU DE SOUZA SANTOS</v>
      </c>
      <c r="C13" s="55"/>
      <c r="D13" s="55"/>
      <c r="E13" s="55"/>
      <c r="F13" s="55"/>
    </row>
    <row r="14" customFormat="false" ht="51" hidden="false" customHeight="false" outlineLevel="0" collapsed="false">
      <c r="A14" s="46" t="n">
        <v>6</v>
      </c>
      <c r="B14" s="47" t="str">
        <f aca="false">Item6!B3</f>
        <v>Capas para Processo em Papel Sintético - Cor Cinza
com fibras desorientadas, resistentes ao rasgo, impermeável, gramatura variando entre 200 e 240 g/m², med. 34,5 x 50,6 cm (aberta), vincada ao meio. A capa deverá ter capacidade para acondicionar 250 folhas aproximadamente</v>
      </c>
      <c r="C14" s="46" t="str">
        <f aca="false">Item6!C3</f>
        <v>unidade</v>
      </c>
      <c r="D14" s="46" t="n">
        <f aca="false">Item6!D3</f>
        <v>20000</v>
      </c>
      <c r="E14" s="49" t="n">
        <f aca="false">Item6!F3</f>
        <v>1.98</v>
      </c>
      <c r="F14" s="49" t="n">
        <f aca="false">(ROUND(E14,2)*D14)</f>
        <v>39600</v>
      </c>
    </row>
    <row r="15" customFormat="false" ht="17.25" hidden="false" customHeight="false" outlineLevel="0" collapsed="false">
      <c r="A15" s="54" t="s">
        <v>110</v>
      </c>
      <c r="B15" s="55" t="str">
        <f aca="false">Item7!G20</f>
        <v>AUDICEU DE SOUZA SANTOS</v>
      </c>
      <c r="C15" s="55"/>
      <c r="D15" s="55"/>
      <c r="E15" s="55"/>
      <c r="F15" s="55"/>
    </row>
    <row r="16" customFormat="false" ht="51" hidden="false" customHeight="false" outlineLevel="0" collapsed="false">
      <c r="A16" s="46" t="n">
        <v>7</v>
      </c>
      <c r="B16" s="47" t="str">
        <f aca="false">Item7!B3</f>
        <v>Capas para Processo em Papel Sintético - Cor Rosa
com fibras desorientadas, resistentes ao rasgo, impermeável, gramatura variando entre 200 e 240 g/m², med. 34,5 x 50,6 cm (aberta), vincada ao meio. A capa deverá ter capacidade para acondicionar 250 folhas aproximadamente</v>
      </c>
      <c r="C16" s="46" t="str">
        <f aca="false">Item7!C3</f>
        <v>unidade</v>
      </c>
      <c r="D16" s="46" t="n">
        <f aca="false">Item7!D3</f>
        <v>20000</v>
      </c>
      <c r="E16" s="49" t="n">
        <f aca="false">Item7!F3</f>
        <v>1.98</v>
      </c>
      <c r="F16" s="49" t="n">
        <f aca="false">(ROUND(E16,2)*D16)</f>
        <v>39600</v>
      </c>
    </row>
    <row r="17" customFormat="false" ht="17.25" hidden="false" customHeight="false" outlineLevel="0" collapsed="false">
      <c r="A17" s="54" t="s">
        <v>110</v>
      </c>
      <c r="B17" s="55" t="str">
        <f aca="false">Item8!G20</f>
        <v>AUDICEU DE SOUZA SANTOS</v>
      </c>
      <c r="C17" s="55"/>
      <c r="D17" s="55"/>
      <c r="E17" s="55"/>
      <c r="F17" s="55"/>
    </row>
    <row r="18" customFormat="false" ht="51" hidden="false" customHeight="false" outlineLevel="0" collapsed="false">
      <c r="A18" s="46" t="n">
        <v>8</v>
      </c>
      <c r="B18" s="47" t="str">
        <f aca="false">Item8!B3</f>
        <v>Capas para Processo em Papel Sintético - Cor Verde
com fibras desorientadas, resistentes ao rasgo, impermeável, gramatura variando entre 200 e 240 g/m², med. 34,5 x 50,6 cm (aberta), vincada ao meio. A capa deverá ter capacidade para acondicionar 250 folhas aproximadamente</v>
      </c>
      <c r="C18" s="46" t="str">
        <f aca="false">Item8!C3</f>
        <v>unidade</v>
      </c>
      <c r="D18" s="46" t="n">
        <f aca="false">Item8!D3</f>
        <v>12500</v>
      </c>
      <c r="E18" s="49" t="n">
        <f aca="false">Item8!F3</f>
        <v>1.98</v>
      </c>
      <c r="F18" s="49" t="n">
        <f aca="false">(ROUND(E18,2)*D18)</f>
        <v>24750</v>
      </c>
    </row>
    <row r="19" customFormat="false" ht="17.25" hidden="false" customHeight="false" outlineLevel="0" collapsed="false">
      <c r="A19" s="54" t="s">
        <v>110</v>
      </c>
      <c r="B19" s="55" t="str">
        <f aca="false">Item9!G20</f>
        <v>ALVES E CORDEIRO LTDA</v>
      </c>
      <c r="C19" s="55"/>
      <c r="D19" s="55"/>
      <c r="E19" s="55"/>
      <c r="F19" s="55"/>
    </row>
    <row r="20" customFormat="false" ht="114.75" hidden="false" customHeight="false" outlineLevel="0" collapsed="false">
      <c r="A20" s="46" t="n">
        <v>9</v>
      </c>
      <c r="B20" s="47" t="str">
        <f aca="false">Item9!B3</f>
        <v>Envelope pardo
Papel Kraft natural monolúcido
Dimensões: 36 x 26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20" s="46" t="str">
        <f aca="false">Item9!C3</f>
        <v>unidade</v>
      </c>
      <c r="D20" s="46" t="n">
        <f aca="false">Item9!D3</f>
        <v>50000</v>
      </c>
      <c r="E20" s="49" t="n">
        <f aca="false">Item9!F3</f>
        <v>0.22</v>
      </c>
      <c r="F20" s="49" t="n">
        <f aca="false">(ROUND(E20,2)*D20)</f>
        <v>11000</v>
      </c>
    </row>
    <row r="21" customFormat="false" ht="17.25" hidden="false" customHeight="false" outlineLevel="0" collapsed="false">
      <c r="A21" s="54" t="s">
        <v>110</v>
      </c>
      <c r="B21" s="55" t="str">
        <f aca="false">Item10!G20</f>
        <v>G C C COMERCIAL E SERVICOS P/ ESCRITORIOS EIRELI</v>
      </c>
      <c r="C21" s="55"/>
      <c r="D21" s="55"/>
      <c r="E21" s="55"/>
      <c r="F21" s="55"/>
    </row>
    <row r="22" customFormat="false" ht="114.75" hidden="false" customHeight="false" outlineLevel="0" collapsed="false">
      <c r="A22" s="46" t="n">
        <v>10</v>
      </c>
      <c r="B22" s="47" t="str">
        <f aca="false">Item10!B3</f>
        <v>Envelope pardo
Papel Kraft natural monolúcido
Dimensões: 41 x 31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22" s="46" t="str">
        <f aca="false">Item10!C3</f>
        <v>unidade</v>
      </c>
      <c r="D22" s="46" t="n">
        <f aca="false">Item10!D3</f>
        <v>50000</v>
      </c>
      <c r="E22" s="49" t="n">
        <f aca="false">Item10!F3</f>
        <v>0.28</v>
      </c>
      <c r="F22" s="49" t="n">
        <f aca="false">(ROUND(E22,2)*D22)</f>
        <v>14000</v>
      </c>
    </row>
    <row r="23" customFormat="false" ht="17.25" hidden="false" customHeight="false" outlineLevel="0" collapsed="false">
      <c r="A23" s="54" t="s">
        <v>110</v>
      </c>
      <c r="B23" s="55" t="str">
        <f aca="false">Item11!G20</f>
        <v>AUDICEU DE SOUZA SANTOS</v>
      </c>
      <c r="C23" s="55"/>
      <c r="D23" s="55"/>
      <c r="E23" s="55"/>
      <c r="F23" s="55"/>
    </row>
    <row r="24" customFormat="false" ht="114.75" hidden="false" customHeight="false" outlineLevel="0" collapsed="false">
      <c r="A24" s="46" t="n">
        <v>11</v>
      </c>
      <c r="B24" s="47" t="str">
        <f aca="false">Item11!B3</f>
        <v>Envelope pardo
Papel Kraft natural monolúcido
Dimensões: 28 x 20 cm (±1 cm)
Face externa em alta lisura
Gramatura não inferior a 75 g/m2
Com brasão da República
Inscrição, em cor preta, conforme anexo B.
Conforme modelo disponível na Seção de Gestão de Almoxarifado do TRE-BA
Acondicionados em caixas de papelão com 250 unidades</v>
      </c>
      <c r="C24" s="46" t="str">
        <f aca="false">Item11!C3</f>
        <v>unidade</v>
      </c>
      <c r="D24" s="46" t="n">
        <f aca="false">Item11!D3</f>
        <v>30000</v>
      </c>
      <c r="E24" s="49" t="n">
        <f aca="false">Item11!F3</f>
        <v>0.16</v>
      </c>
      <c r="F24" s="49" t="n">
        <f aca="false">(ROUND(E24,2)*D24)</f>
        <v>4800</v>
      </c>
    </row>
    <row r="25" customFormat="false" ht="17.25" hidden="false" customHeight="false" outlineLevel="0" collapsed="false">
      <c r="A25" s="54" t="s">
        <v>110</v>
      </c>
      <c r="B25" s="55" t="str">
        <f aca="false">Item12!G20</f>
        <v>AUDICEU DE SOUZA SANTOS</v>
      </c>
      <c r="C25" s="55"/>
      <c r="D25" s="55"/>
      <c r="E25" s="55"/>
      <c r="F25" s="55"/>
    </row>
    <row r="26" customFormat="false" ht="102" hidden="false" customHeight="false" outlineLevel="0" collapsed="false">
      <c r="A26" s="46" t="n">
        <v>12</v>
      </c>
      <c r="B26" s="47" t="str">
        <f aca="false">Item12!B3</f>
        <v>Envelope branco
Papel alcalino
Dimensões: 23 x 11,5 cm (±1 cm)
Tipo correspondência
Gramatura não inferior a 90 g/m2
Com brasão da República
Inscrição, em cor preta, conforme anexo C
Acondicionados em caixas de papelão com 1000 unidades</v>
      </c>
      <c r="C26" s="46" t="str">
        <f aca="false">Item12!C3</f>
        <v>unidade</v>
      </c>
      <c r="D26" s="46" t="n">
        <f aca="false">Item12!D3</f>
        <v>100000</v>
      </c>
      <c r="E26" s="49" t="n">
        <f aca="false">Item12!F3</f>
        <v>0.11</v>
      </c>
      <c r="F26" s="49" t="n">
        <f aca="false">(ROUND(E26,2)*D26)</f>
        <v>11000</v>
      </c>
    </row>
    <row r="27" customFormat="false" ht="17.25" hidden="false" customHeight="false" outlineLevel="0" collapsed="false">
      <c r="A27" s="54" t="s">
        <v>110</v>
      </c>
      <c r="B27" s="55" t="str">
        <f aca="false">Item13!G20</f>
        <v>AUDICEU DE SOUZA SANTOS</v>
      </c>
      <c r="C27" s="55"/>
      <c r="D27" s="55"/>
      <c r="E27" s="55"/>
      <c r="F27" s="55"/>
    </row>
    <row r="28" customFormat="false" ht="114.75" hidden="false" customHeight="false" outlineLevel="0" collapsed="false">
      <c r="A28" s="46" t="n">
        <v>13</v>
      </c>
      <c r="B28" s="47" t="str">
        <f aca="false">Item13!B3</f>
        <v>Envelope branco
Papel alcalino
Dimensões: 23 x 11,5 cm (±1 cm)
Gramatura não inferior a 90 g/m2
Tipo correspondência
Com visor tipo janela revestido em plástico transparente
Inscrição, em cor preta, conforme anexo C
Dimensões e posicionamento da janela conforme anexo C
Acondicionados em caixas de papelão com 1000 unidades</v>
      </c>
      <c r="C28" s="46" t="str">
        <f aca="false">Item13!C3</f>
        <v>unidade</v>
      </c>
      <c r="D28" s="46" t="n">
        <f aca="false">Item13!D3</f>
        <v>100000</v>
      </c>
      <c r="E28" s="49" t="n">
        <f aca="false">Item13!F3</f>
        <v>0.11</v>
      </c>
      <c r="F28" s="49" t="n">
        <f aca="false">(ROUND(E28,2)*D28)</f>
        <v>11000</v>
      </c>
    </row>
    <row r="29" customFormat="false" ht="17.25" hidden="false" customHeight="false" outlineLevel="0" collapsed="false">
      <c r="A29" s="54" t="s">
        <v>110</v>
      </c>
      <c r="B29" s="55" t="str">
        <f aca="false">Item14!G20</f>
        <v>AUDICEU DE SOUZA SANTOS</v>
      </c>
      <c r="C29" s="55"/>
      <c r="D29" s="55"/>
      <c r="E29" s="55"/>
      <c r="F29" s="55"/>
    </row>
    <row r="30" customFormat="false" ht="89.25" hidden="false" customHeight="false" outlineLevel="0" collapsed="false">
      <c r="A30" s="46" t="n">
        <v>14</v>
      </c>
      <c r="B30" s="47" t="str">
        <f aca="false">Item14!B3</f>
        <v>Bloco de anotações
Confeccionado em papel alcalino de gramatura 75 g/m2, na cor branca;
Dimensões: 21 x 14,5 cm, admitidas variações de ± 1 cm.
Com brasão da República
Inscrição em cor preta conforme modelo disponível na Seção de Gestão de Almoxarifado do TRE-BA
50 folhas
Acondicionados em pacotes com 10 unidades</v>
      </c>
      <c r="C30" s="46" t="str">
        <f aca="false">Item14!C3</f>
        <v>unidade</v>
      </c>
      <c r="D30" s="46" t="n">
        <f aca="false">Item14!D3</f>
        <v>5000</v>
      </c>
      <c r="E30" s="49" t="n">
        <f aca="false">Item14!F3</f>
        <v>1.49</v>
      </c>
      <c r="F30" s="49" t="n">
        <f aca="false">(ROUND(E30,2)*D30)</f>
        <v>7450</v>
      </c>
    </row>
    <row r="31" customFormat="false" ht="17.25" hidden="false" customHeight="false" outlineLevel="0" collapsed="false">
      <c r="A31" s="54" t="s">
        <v>110</v>
      </c>
      <c r="B31" s="55" t="str">
        <f aca="false">Item15!G20</f>
        <v>CSS EDITORA GRAFICA - EIRELI</v>
      </c>
      <c r="C31" s="55"/>
      <c r="D31" s="55"/>
      <c r="E31" s="55"/>
      <c r="F31" s="55"/>
    </row>
    <row r="32" customFormat="false" ht="76.5" hidden="false" customHeight="false" outlineLevel="0" collapsed="false">
      <c r="A32" s="46" t="n">
        <v>15</v>
      </c>
      <c r="B32" s="47" t="str">
        <f aca="false">Item15!B3</f>
        <v>Etiqueta auto adesiva Fluorescente Amarelo
Folha em formato carta;
Gramatura 75 g/m2
30 etiquetas de tamanho 25,4 x 66,7mm, por folha.
Acondicionadas em embalagem com 05 folhas (150 etiquetas), embaladas em plástico transparente. Pacotes acondicionados em caixas</v>
      </c>
      <c r="C32" s="46" t="str">
        <f aca="false">Item15!C3</f>
        <v>embalagem</v>
      </c>
      <c r="D32" s="46" t="n">
        <f aca="false">Item15!D3</f>
        <v>150</v>
      </c>
      <c r="E32" s="49" t="n">
        <f aca="false">Item15!F3</f>
        <v>10.4</v>
      </c>
      <c r="F32" s="49" t="n">
        <f aca="false">(ROUND(E32,2)*D32)</f>
        <v>1560</v>
      </c>
    </row>
    <row r="33" customFormat="false" ht="17.25" hidden="false" customHeight="false" outlineLevel="0" collapsed="false">
      <c r="A33" s="54" t="s">
        <v>110</v>
      </c>
      <c r="B33" s="55" t="str">
        <f aca="false">Item16!G20</f>
        <v>CSS EDITORA GRAFICA - EIRELI</v>
      </c>
      <c r="C33" s="55"/>
      <c r="D33" s="55"/>
      <c r="E33" s="55"/>
      <c r="F33" s="55"/>
    </row>
    <row r="34" customFormat="false" ht="76.5" hidden="false" customHeight="false" outlineLevel="0" collapsed="false">
      <c r="A34" s="46" t="n">
        <v>16</v>
      </c>
      <c r="B34" s="47" t="str">
        <f aca="false">Item16!B3</f>
        <v>Etiqueta auto adesiva Fluorescente Verde
Folha em formato carta;
Gramatura 75 g/m2
30 etiquetas de tamanho 25,4 x 66,7mm, por folha.
Acondicionadas em embalagem com 05 folhas (150 etiquetas), embaladas em plástico transparente. Pacotes acondicionados em caixas</v>
      </c>
      <c r="C34" s="46" t="str">
        <f aca="false">Item16!C3</f>
        <v>embalagem</v>
      </c>
      <c r="D34" s="46" t="n">
        <f aca="false">Item16!D3</f>
        <v>150</v>
      </c>
      <c r="E34" s="49" t="n">
        <f aca="false">Item16!F3</f>
        <v>10.4</v>
      </c>
      <c r="F34" s="49" t="n">
        <f aca="false">(ROUND(E34,2)*D34)</f>
        <v>1560</v>
      </c>
    </row>
    <row r="35" customFormat="false" ht="17.25" hidden="false" customHeight="false" outlineLevel="0" collapsed="false">
      <c r="A35" s="54" t="s">
        <v>110</v>
      </c>
      <c r="B35" s="55" t="str">
        <f aca="false">Item17!G20</f>
        <v>CSS EDITORA GRAFICA - EIRELI</v>
      </c>
      <c r="C35" s="55"/>
      <c r="D35" s="55"/>
      <c r="E35" s="55"/>
      <c r="F35" s="55"/>
    </row>
    <row r="36" customFormat="false" ht="76.5" hidden="false" customHeight="false" outlineLevel="0" collapsed="false">
      <c r="A36" s="46" t="n">
        <v>17</v>
      </c>
      <c r="B36" s="47" t="str">
        <f aca="false">Item17!B3</f>
        <v>Etiqueta auto adesiva Fluorescente Laranja
Folha em formato carta;
Gramatura 75 g/m2
30 etiquetas de tamanho 25,4 x 66,7mm, por folha.
Acondicionadas em embalagem com 05 folhas (150 etiquetas), embaladas em plástico transparente. Pacotes acondicionados em caixas</v>
      </c>
      <c r="C36" s="46" t="str">
        <f aca="false">Item17!C3</f>
        <v>embalagem</v>
      </c>
      <c r="D36" s="46" t="n">
        <f aca="false">Item17!D3</f>
        <v>150</v>
      </c>
      <c r="E36" s="49" t="n">
        <f aca="false">Item17!F3</f>
        <v>10.4</v>
      </c>
      <c r="F36" s="49" t="n">
        <f aca="false">(ROUND(E36,2)*D36)</f>
        <v>1560</v>
      </c>
    </row>
    <row r="37" customFormat="false" ht="17.25" hidden="false" customHeight="false" outlineLevel="0" collapsed="false">
      <c r="A37" s="54" t="s">
        <v>110</v>
      </c>
      <c r="B37" s="55" t="str">
        <f aca="false">Item18!G20</f>
        <v>CSS EDITORA GRAFICA - EIRELI</v>
      </c>
      <c r="C37" s="55"/>
      <c r="D37" s="55"/>
      <c r="E37" s="55"/>
      <c r="F37" s="55"/>
    </row>
    <row r="38" customFormat="false" ht="76.5" hidden="false" customHeight="false" outlineLevel="0" collapsed="false">
      <c r="A38" s="46" t="n">
        <v>18</v>
      </c>
      <c r="B38" s="47" t="str">
        <f aca="false">Item18!B3</f>
        <v>Etiqueta auto adesiva Fluorescente Magenta
Folha em formato carta;
Gramatura 75 g/m2
30 etiquetas de tamanho 25,4 x 66,7mm, por folha.
Acondicionadas em embalagem com 05 folhas (150 etiquetas), embaladas em plástico transparente. Pacotes acondicionados em caixas</v>
      </c>
      <c r="C38" s="46" t="str">
        <f aca="false">Item18!C3</f>
        <v>embalagem</v>
      </c>
      <c r="D38" s="46" t="n">
        <f aca="false">Item18!D3</f>
        <v>150</v>
      </c>
      <c r="E38" s="49" t="n">
        <f aca="false">Item18!F3</f>
        <v>10.4</v>
      </c>
      <c r="F38" s="49" t="n">
        <f aca="false">(ROUND(E38,2)*D38)</f>
        <v>1560</v>
      </c>
    </row>
    <row r="39" customFormat="false" ht="17.25" hidden="false" customHeight="false" outlineLevel="0" collapsed="false">
      <c r="A39" s="54" t="s">
        <v>110</v>
      </c>
      <c r="B39" s="55" t="str">
        <f aca="false">Item19!G20</f>
        <v>TILIBRA EXPRESS</v>
      </c>
      <c r="C39" s="55"/>
      <c r="D39" s="55"/>
      <c r="E39" s="55"/>
      <c r="F39" s="55"/>
    </row>
    <row r="40" customFormat="false" ht="76.5" hidden="false" customHeight="false" outlineLevel="0" collapsed="false">
      <c r="A40" s="46" t="n">
        <v>19</v>
      </c>
      <c r="B40" s="47" t="str">
        <f aca="false">Item19!B3</f>
        <v>Etiqueta auto adesiva Branca
Folha em formato carta;
Gramatura 75 g/m2
30 etiquetas de tamanho 25,4 x 66,7mm, por folha.
Acondicionadas em embalagem com 10 folhas (300 etiquetas), embaladas em plástico transparente. Pacotes acondicionados em caixas</v>
      </c>
      <c r="C40" s="46" t="str">
        <f aca="false">Item19!C3</f>
        <v>embalagem</v>
      </c>
      <c r="D40" s="46" t="n">
        <f aca="false">Item19!D3</f>
        <v>150</v>
      </c>
      <c r="E40" s="49" t="n">
        <f aca="false">Item19!F3</f>
        <v>10.9</v>
      </c>
      <c r="F40" s="49" t="n">
        <f aca="false">(ROUND(E40,2)*D40)</f>
        <v>1635</v>
      </c>
    </row>
    <row r="41" customFormat="false" ht="17.25" hidden="false" customHeight="false" outlineLevel="0" collapsed="false">
      <c r="A41" s="54" t="s">
        <v>110</v>
      </c>
      <c r="B41" s="55" t="str">
        <f aca="false">Item20!G20</f>
        <v>AUDICEU DE SOUZA SANTOS</v>
      </c>
      <c r="C41" s="55"/>
      <c r="D41" s="55"/>
      <c r="E41" s="55"/>
      <c r="F41" s="55"/>
    </row>
    <row r="42" customFormat="false" ht="51" hidden="false" customHeight="false" outlineLevel="0" collapsed="false">
      <c r="A42" s="46" t="n">
        <v>20</v>
      </c>
      <c r="B42" s="47" t="str">
        <f aca="false">Item20!B3</f>
        <v>Capas para Processo em Papel Sintético - Cor Azul
com fibras desorientadas,  resistentes ao rasgo, impermeável, gramatura variando entre 200 e 240 g/m², med. 34,5 x 50,6 cm (aberta), vincada ao meio. A capa deverá ter capacidade para acondicionar 250 folhas aproximadamente</v>
      </c>
      <c r="C42" s="46" t="str">
        <f aca="false">Item20!C3</f>
        <v>unidade</v>
      </c>
      <c r="D42" s="46" t="n">
        <f aca="false">Item20!D3</f>
        <v>37500</v>
      </c>
      <c r="E42" s="49" t="n">
        <f aca="false">Item20!F3</f>
        <v>1.92</v>
      </c>
      <c r="F42" s="49" t="n">
        <f aca="false">(ROUND(E42,2)*D42)</f>
        <v>72000</v>
      </c>
    </row>
    <row r="43" customFormat="false" ht="17.25" hidden="false" customHeight="false" outlineLevel="0" collapsed="false">
      <c r="A43" s="54" t="s">
        <v>110</v>
      </c>
      <c r="B43" s="55" t="str">
        <f aca="false">Item21!G20</f>
        <v>AUDICEU DE SOUZA SANTOS</v>
      </c>
      <c r="C43" s="55"/>
      <c r="D43" s="55"/>
      <c r="E43" s="55"/>
      <c r="F43" s="55"/>
    </row>
    <row r="44" customFormat="false" ht="51" hidden="false" customHeight="false" outlineLevel="0" collapsed="false">
      <c r="A44" s="46" t="n">
        <v>21</v>
      </c>
      <c r="B44" s="47" t="str">
        <f aca="false">Item21!B3</f>
        <v>Capas para Processo em Papel Sintético - Cor Verde
com fibras desorientadas, resistentes ao rasgo, impermeável, gramatura variando entre 200 e 240 g/m², med. 34,5 x 50,6 cm (aberta), vincada ao meio. A capa deverá ter capacidade para acondicionar 250 folhas aproximadamente</v>
      </c>
      <c r="C44" s="46" t="str">
        <f aca="false">Item21!C3</f>
        <v>unidade</v>
      </c>
      <c r="D44" s="46" t="n">
        <f aca="false">Item21!D3</f>
        <v>37500</v>
      </c>
      <c r="E44" s="49" t="n">
        <f aca="false">Item21!F3</f>
        <v>1.98</v>
      </c>
      <c r="F44" s="49" t="n">
        <f aca="false">(ROUND(E44,2)*D44)</f>
        <v>74250</v>
      </c>
    </row>
    <row r="45" customFormat="false" ht="15.75" hidden="false" customHeight="true" outlineLevel="0" collapsed="false">
      <c r="A45" s="51"/>
      <c r="B45" s="51"/>
      <c r="C45" s="44" t="s">
        <v>111</v>
      </c>
      <c r="D45" s="44"/>
      <c r="E45" s="44"/>
      <c r="F45" s="52" t="n">
        <f aca="false">SUM(F4:F44)</f>
        <v>479925</v>
      </c>
    </row>
  </sheetData>
  <mergeCells count="23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C45:E4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4" manualBreakCount="4">
    <brk id="16" man="true" max="16383" min="0"/>
    <brk id="24" man="true" max="16383" min="0"/>
    <brk id="28" man="true" max="16383" min="0"/>
    <brk id="38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4" activeCellId="0" sqref="H1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44</v>
      </c>
      <c r="C3" s="9" t="s">
        <v>11</v>
      </c>
      <c r="D3" s="10" t="n">
        <v>20000</v>
      </c>
      <c r="E3" s="11" t="n">
        <f aca="false">IF(C20&lt;=25%,D20,MIN(E20:F20))</f>
        <v>2.54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2.66</v>
      </c>
      <c r="I4" s="14" t="n">
        <f aca="false">IF(H4="","",(IF($C$20&lt;25%,"N/A",IF(H4&lt;=($D$20+$A$20),H4,"Descartado"))))</f>
        <v>2.66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2.66</v>
      </c>
      <c r="I5" s="14" t="n">
        <f aca="false">IF(H5="","",(IF($C$20&lt;25%,"N/A",IF(H5&lt;=($D$20+$A$20),H5,"Descartado"))))</f>
        <v>2.66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2.65</v>
      </c>
      <c r="I7" s="14" t="n">
        <f aca="false">IF(H7="","",(IF($C$20&lt;25%,"N/A",IF(H7&lt;=($D$20+$A$20),H7,"Descartado"))))</f>
        <v>2.65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2.07</v>
      </c>
      <c r="I8" s="14" t="n">
        <f aca="false">IF(H8="","",(IF($C$20&lt;25%,"N/A",IF(H8&lt;=($D$20+$A$20),H8,"Descartado"))))</f>
        <v>2.07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1.26204883927971</v>
      </c>
      <c r="B20" s="25" t="n">
        <f aca="false">COUNT(H3:H17)</f>
        <v>11</v>
      </c>
      <c r="C20" s="26" t="n">
        <f aca="false">IF(B20&lt;2,"N/A",(A20/D20))</f>
        <v>0.389521246691269</v>
      </c>
      <c r="D20" s="27" t="n">
        <f aca="false">ROUND(AVERAGE(H3:H17),2)</f>
        <v>3.24</v>
      </c>
      <c r="E20" s="28" t="n">
        <f aca="false">IFERROR(ROUND(IF(B20&lt;2,"N/A",(IF(C20&lt;=25%,"N/A",AVERAGE(I3:I17)))),2),"N/A")</f>
        <v>2.54</v>
      </c>
      <c r="F20" s="28" t="n">
        <f aca="false">ROUND(MEDIAN(H3:H17),2)</f>
        <v>2.66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50800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4" activeCellId="0" sqref="H1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11</v>
      </c>
      <c r="D3" s="10" t="n">
        <v>20000</v>
      </c>
      <c r="E3" s="11" t="n">
        <f aca="false">IF(C20&lt;=25%,D20,MIN(E20:F20))</f>
        <v>2.61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2.84</v>
      </c>
      <c r="I4" s="14" t="n">
        <f aca="false">IF(H4="","",(IF($C$20&lt;25%,"N/A",IF(H4&lt;=($D$20+$A$20),H4,"Descartado"))))</f>
        <v>2.84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2.84</v>
      </c>
      <c r="I5" s="14" t="n">
        <f aca="false">IF(H5="","",(IF($C$20&lt;25%,"N/A",IF(H5&lt;=($D$20+$A$20),H5,"Descartado"))))</f>
        <v>2.84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2.84</v>
      </c>
      <c r="I7" s="14" t="n">
        <f aca="false">IF(H7="","",(IF($C$20&lt;25%,"N/A",IF(H7&lt;=($D$20+$A$20),H7,"Descartado"))))</f>
        <v>2.84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2.07</v>
      </c>
      <c r="I8" s="14" t="n">
        <f aca="false">IF(H8="","",(IF($C$20&lt;25%,"N/A",IF(H8&lt;=($D$20+$A$20),H8,"Descartado"))))</f>
        <v>2.07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1.23912359057814</v>
      </c>
      <c r="B20" s="25" t="n">
        <f aca="false">COUNT(H3:H17)</f>
        <v>11</v>
      </c>
      <c r="C20" s="26" t="n">
        <f aca="false">IF(B20&lt;2,"N/A",(A20/D20))</f>
        <v>0.376633310206123</v>
      </c>
      <c r="D20" s="27" t="n">
        <f aca="false">ROUND(AVERAGE(H3:H17),2)</f>
        <v>3.29</v>
      </c>
      <c r="E20" s="28" t="n">
        <f aca="false">IFERROR(ROUND(IF(B20&lt;2,"N/A",(IF(C20&lt;=25%,"N/A",AVERAGE(I3:I17)))),2),"N/A")</f>
        <v>2.61</v>
      </c>
      <c r="F20" s="28" t="n">
        <f aca="false">ROUND(MEDIAN(H3:H17),2)</f>
        <v>2.84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2.61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52200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3" activeCellId="0" sqref="H1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11</v>
      </c>
      <c r="D3" s="10" t="n">
        <v>20000</v>
      </c>
      <c r="E3" s="11" t="n">
        <f aca="false">IF(C20&lt;=25%,D20,MIN(E20:F20))</f>
        <v>2.64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2.83</v>
      </c>
      <c r="I4" s="14" t="n">
        <f aca="false">IF(H4="","",(IF($C$20&lt;25%,"N/A",IF(H4&lt;=($D$20+$A$20),H4,"Descartado"))))</f>
        <v>2.83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2.83</v>
      </c>
      <c r="I5" s="14" t="n">
        <f aca="false">IF(H5="","",(IF($C$20&lt;25%,"N/A",IF(H5&lt;=($D$20+$A$20),H5,"Descartado"))))</f>
        <v>2.83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2.81</v>
      </c>
      <c r="I7" s="14" t="n">
        <f aca="false">IF(H7="","",(IF($C$20&lt;25%,"N/A",IF(H7&lt;=($D$20+$A$20),H7,"Descartado"))))</f>
        <v>2.81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2.37</v>
      </c>
      <c r="I8" s="14" t="n">
        <f aca="false">IF(H8="","",(IF($C$20&lt;25%,"N/A",IF(H8&lt;=($D$20+$A$20),H8,"Descartado"))))</f>
        <v>2.37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21</v>
      </c>
      <c r="H11" s="13" t="n">
        <v>5.2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22</v>
      </c>
      <c r="H12" s="13" t="n">
        <v>5.08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1.12403835442667</v>
      </c>
      <c r="B20" s="25" t="n">
        <f aca="false">COUNT(H3:H17)</f>
        <v>10</v>
      </c>
      <c r="C20" s="26" t="n">
        <f aca="false">IF(B20&lt;2,"N/A",(A20/D20))</f>
        <v>0.357973998225055</v>
      </c>
      <c r="D20" s="27" t="n">
        <f aca="false">ROUND(AVERAGE(H3:H17),2)</f>
        <v>3.14</v>
      </c>
      <c r="E20" s="28" t="n">
        <f aca="false">IFERROR(ROUND(IF(B20&lt;2,"N/A",(IF(C20&lt;=25%,"N/A",AVERAGE(I3:I17)))),2),"N/A")</f>
        <v>2.64</v>
      </c>
      <c r="F20" s="28" t="n">
        <f aca="false">ROUND(MEDIAN(H3:H17),2)</f>
        <v>2.83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52800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4" activeCellId="0" sqref="H1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11</v>
      </c>
      <c r="D3" s="10" t="n">
        <v>20000</v>
      </c>
      <c r="E3" s="11" t="n">
        <f aca="false">IF(C20&lt;=25%,D20,MIN(E20:F20))</f>
        <v>3.16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3.16</v>
      </c>
      <c r="I4" s="14" t="n">
        <f aca="false">IF(H4="","",(IF($C$20&lt;25%,"N/A",IF(H4&lt;=($D$20+$A$20),H4,"Descartado"))))</f>
        <v>3.16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3.16</v>
      </c>
      <c r="I5" s="14" t="n">
        <f aca="false">IF(H5="","",(IF($C$20&lt;25%,"N/A",IF(H5&lt;=($D$20+$A$20),H5,"Descartado"))))</f>
        <v>3.16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3.16</v>
      </c>
      <c r="I7" s="14" t="n">
        <f aca="false">IF(H7="","",(IF($C$20&lt;25%,"N/A",IF(H7&lt;=($D$20+$A$20),H7,"Descartado"))))</f>
        <v>3.16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2.56</v>
      </c>
      <c r="I8" s="14" t="n">
        <f aca="false">IF(H8="","",(IF($C$20&lt;25%,"N/A",IF(H8&lt;=($D$20+$A$20),H8,"Descartado"))))</f>
        <v>2.56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3.22</v>
      </c>
      <c r="I9" s="14" t="n">
        <f aca="false">IF(H9="","",(IF($C$20&lt;25%,"N/A",IF(H9&lt;=($D$20+$A$20),H9,"Descartado"))))</f>
        <v>3.22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n">
        <f aca="false">IF(H11="","",(IF($C$20&lt;25%,"N/A",IF(H11&lt;=($D$20+$A$20),H11,"Descartado"))))</f>
        <v>5.07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8.32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n">
        <f aca="false">IF(H13="","",(IF($C$20&lt;25%,"N/A",IF(H13&lt;=($D$20+$A$20),H13,"Descartado"))))</f>
        <v>5.08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1.82881630868414</v>
      </c>
      <c r="B20" s="25" t="n">
        <f aca="false">COUNT(H3:H17)</f>
        <v>11</v>
      </c>
      <c r="C20" s="26" t="n">
        <f aca="false">IF(B20&lt;2,"N/A",(A20/D20))</f>
        <v>0.491617287280684</v>
      </c>
      <c r="D20" s="27" t="n">
        <f aca="false">ROUND(AVERAGE(H3:H17),2)</f>
        <v>3.72</v>
      </c>
      <c r="E20" s="28" t="n">
        <f aca="false">IFERROR(ROUND(IF(B20&lt;2,"N/A",(IF(C20&lt;=25%,"N/A",AVERAGE(I3:I17)))),2),"N/A")</f>
        <v>3.26</v>
      </c>
      <c r="F20" s="28" t="n">
        <f aca="false">ROUND(MEDIAN(H3:H17),2)</f>
        <v>3.16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3.16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63200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4" activeCellId="0" sqref="H1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52</v>
      </c>
      <c r="C3" s="9" t="s">
        <v>11</v>
      </c>
      <c r="D3" s="10" t="n">
        <v>20000</v>
      </c>
      <c r="E3" s="11" t="n">
        <f aca="false">IF(C20&lt;=25%,D20,MIN(E20:F20))</f>
        <v>2.86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2.86</v>
      </c>
      <c r="I4" s="14" t="n">
        <f aca="false">IF(H4="","",(IF($C$20&lt;25%,"N/A",IF(H4&lt;=($D$20+$A$20),H4,"Descartado"))))</f>
        <v>2.86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2.86</v>
      </c>
      <c r="I5" s="14" t="n">
        <f aca="false">IF(H5="","",(IF($C$20&lt;25%,"N/A",IF(H5&lt;=($D$20+$A$20),H5,"Descartado"))))</f>
        <v>2.86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2.85</v>
      </c>
      <c r="I7" s="14" t="n">
        <f aca="false">IF(H7="","",(IF($C$20&lt;25%,"N/A",IF(H7&lt;=($D$20+$A$20),H7,"Descartado"))))</f>
        <v>2.85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2.01</v>
      </c>
      <c r="I8" s="14" t="n">
        <f aca="false">IF(H8="","",(IF($C$20&lt;25%,"N/A",IF(H8&lt;=($D$20+$A$20),H8,"Descartado"))))</f>
        <v>2.01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3.12</v>
      </c>
      <c r="I9" s="14" t="n">
        <f aca="false">IF(H9="","",(IF($C$20&lt;25%,"N/A",IF(H9&lt;=($D$20+$A$20),H9,"Descartado"))))</f>
        <v>3.12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n">
        <f aca="false">IF(H11="","",(IF($C$20&lt;25%,"N/A",IF(H11&lt;=($D$20+$A$20),H11,"Descartado"))))</f>
        <v>5.07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8.32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n">
        <f aca="false">IF(H13="","",(IF($C$20&lt;25%,"N/A",IF(H13&lt;=($D$20+$A$20),H13,"Descartado"))))</f>
        <v>5.08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1.90277214037357</v>
      </c>
      <c r="B20" s="25" t="n">
        <f aca="false">COUNT(H3:H17)</f>
        <v>11</v>
      </c>
      <c r="C20" s="26" t="n">
        <f aca="false">IF(B20&lt;2,"N/A",(A20/D20))</f>
        <v>0.531500597869713</v>
      </c>
      <c r="D20" s="27" t="n">
        <f aca="false">ROUND(AVERAGE(H3:H17),2)</f>
        <v>3.58</v>
      </c>
      <c r="E20" s="28" t="n">
        <f aca="false">IFERROR(ROUND(IF(B20&lt;2,"N/A",(IF(C20&lt;=25%,"N/A",AVERAGE(I3:I17)))),2),"N/A")</f>
        <v>3.1</v>
      </c>
      <c r="F20" s="28" t="n">
        <f aca="false">ROUND(MEDIAN(H3:H17),2)</f>
        <v>2.86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2.86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57200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11</v>
      </c>
      <c r="D3" s="10" t="n">
        <v>12500</v>
      </c>
      <c r="E3" s="11" t="n">
        <f aca="false">IF(C20&lt;=25%,D20,MIN(E20:F20))</f>
        <v>2.66</v>
      </c>
      <c r="F3" s="11" t="n">
        <f aca="false">MIN(H3:H17)</f>
        <v>1.98</v>
      </c>
      <c r="G3" s="12" t="s">
        <v>12</v>
      </c>
      <c r="H3" s="13" t="n">
        <v>2.08</v>
      </c>
      <c r="I3" s="14" t="n">
        <f aca="false">IF(H3="","",(IF($C$20&lt;25%,"N/A",IF(H3&lt;=($D$20+$A$20),H3,"Descartado"))))</f>
        <v>2.08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3.15</v>
      </c>
      <c r="I4" s="14" t="n">
        <f aca="false">IF(H4="","",(IF($C$20&lt;25%,"N/A",IF(H4&lt;=($D$20+$A$20),H4,"Descartado"))))</f>
        <v>3.15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3.15</v>
      </c>
      <c r="I5" s="14" t="n">
        <f aca="false">IF(H5="","",(IF($C$20&lt;25%,"N/A",IF(H5&lt;=($D$20+$A$20),H5,"Descartado"))))</f>
        <v>3.15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1.98</v>
      </c>
      <c r="I6" s="14" t="n">
        <f aca="false">IF(H6="","",(IF($C$20&lt;25%,"N/A",IF(H6&lt;=($D$20+$A$20),H6,"Descartado"))))</f>
        <v>1.98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2.86</v>
      </c>
      <c r="I7" s="14" t="n">
        <f aca="false">IF(H7="","",(IF($C$20&lt;25%,"N/A",IF(H7&lt;=($D$20+$A$20),H7,"Descartado"))))</f>
        <v>2.86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2.04</v>
      </c>
      <c r="I8" s="14" t="n">
        <f aca="false">IF(H8="","",(IF($C$20&lt;25%,"N/A",IF(H8&lt;=($D$20+$A$20),H8,"Descartado"))))</f>
        <v>2.04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3.22</v>
      </c>
      <c r="I9" s="14" t="n">
        <f aca="false">IF(H9="","",(IF($C$20&lt;25%,"N/A",IF(H9&lt;=($D$20+$A$20),H9,"Descartado"))))</f>
        <v>3.22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3.12</v>
      </c>
      <c r="I10" s="14" t="n">
        <f aca="false">IF(H10="","",(IF($C$20&lt;25%,"N/A",IF(H10&lt;=($D$20+$A$20),H10,"Descartado"))))</f>
        <v>3.12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5.07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</v>
      </c>
      <c r="I12" s="14" t="str">
        <f aca="false">IF(H12="","",(IF($C$20&lt;25%,"N/A",IF(H12&lt;=($D$20+$A$20),H12,"Descartado"))))</f>
        <v>Descartado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5.08</v>
      </c>
      <c r="I13" s="14" t="str">
        <f aca="false">IF(H13="","",(IF($C$20&lt;25%,"N/A",IF(H13&lt;=($D$20+$A$20),H13,"Descartado"))))</f>
        <v>Descartado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42</v>
      </c>
      <c r="H14" s="13" t="n">
        <v>2.35</v>
      </c>
      <c r="I14" s="14" t="n">
        <f aca="false">IF(H14="","",(IF($C$20&lt;25%,"N/A",IF(H14&lt;=($D$20+$A$20),H14,"Descartado"))))</f>
        <v>2.35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23</v>
      </c>
      <c r="H15" s="13" t="n">
        <v>5.51</v>
      </c>
      <c r="I15" s="14" t="str">
        <f aca="false">IF(H15="","",(IF($C$20&lt;25%,"N/A",IF(H15&lt;=($D$20+$A$20),H15,"Descartado"))))</f>
        <v>Descartado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1.30744907240132</v>
      </c>
      <c r="B20" s="25" t="n">
        <f aca="false">COUNT(H3:H17)</f>
        <v>13</v>
      </c>
      <c r="C20" s="26" t="n">
        <f aca="false">IF(B20&lt;2,"N/A",(A20/D20))</f>
        <v>0.378970745623572</v>
      </c>
      <c r="D20" s="27" t="n">
        <f aca="false">ROUND(AVERAGE(H3:H17),2)</f>
        <v>3.45</v>
      </c>
      <c r="E20" s="28" t="n">
        <f aca="false">IFERROR(ROUND(IF(B20&lt;2,"N/A",(IF(C20&lt;=25%,"N/A",AVERAGE(I3:I17)))),2),"N/A")</f>
        <v>2.66</v>
      </c>
      <c r="F20" s="28" t="n">
        <f aca="false">ROUND(MEDIAN(H3:H17),2)</f>
        <v>3.15</v>
      </c>
      <c r="G20" s="29" t="str">
        <f aca="false">INDEX(G3:G17,MATCH(H20,H3:H17,0))</f>
        <v>AUDICEU DE SOUZA SANTOS</v>
      </c>
      <c r="H20" s="30" t="n">
        <f aca="false">MIN(H3:H17)</f>
        <v>1.98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2.66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33250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56</v>
      </c>
      <c r="C3" s="9" t="s">
        <v>11</v>
      </c>
      <c r="D3" s="10" t="n">
        <v>50000</v>
      </c>
      <c r="E3" s="11" t="n">
        <f aca="false">IF(C20&lt;=25%,D20,MIN(E20:F20))</f>
        <v>0.3</v>
      </c>
      <c r="F3" s="11" t="n">
        <f aca="false">MIN(H3:H17)</f>
        <v>0.22</v>
      </c>
      <c r="G3" s="12" t="s">
        <v>12</v>
      </c>
      <c r="H3" s="13" t="n">
        <v>0.29</v>
      </c>
      <c r="I3" s="14" t="n">
        <f aca="false">IF(H3="","",(IF($C$20&lt;25%,"N/A",IF(H3&lt;=($D$20+$A$20),H3,"Descartado"))))</f>
        <v>0.29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0.3</v>
      </c>
      <c r="I4" s="14" t="n">
        <f aca="false">IF(H4="","",(IF($C$20&lt;25%,"N/A",IF(H4&lt;=($D$20+$A$20),H4,"Descartado"))))</f>
        <v>0.3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0.3</v>
      </c>
      <c r="I5" s="14" t="n">
        <f aca="false">IF(H5="","",(IF($C$20&lt;25%,"N/A",IF(H5&lt;=($D$20+$A$20),H5,"Descartado"))))</f>
        <v>0.3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0.28</v>
      </c>
      <c r="I6" s="14" t="n">
        <f aca="false">IF(H6="","",(IF($C$20&lt;25%,"N/A",IF(H6&lt;=($D$20+$A$20),H6,"Descartado"))))</f>
        <v>0.28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18</v>
      </c>
      <c r="H7" s="13" t="n">
        <v>1.04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21</v>
      </c>
      <c r="H8" s="13" t="n">
        <v>0.52</v>
      </c>
      <c r="I8" s="14" t="n">
        <f aca="false">IF(H8="","",(IF($C$20&lt;25%,"N/A",IF(H8&lt;=($D$20+$A$20),H8,"Descartado"))))</f>
        <v>0.52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22</v>
      </c>
      <c r="H9" s="13" t="n">
        <v>0.87</v>
      </c>
      <c r="I9" s="14" t="str">
        <f aca="false">IF(H9="","",(IF($C$20&lt;25%,"N/A",IF(H9&lt;=($D$20+$A$20),H9,"Descartado"))))</f>
        <v>Descartado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57</v>
      </c>
      <c r="H10" s="13" t="n">
        <v>1.04</v>
      </c>
      <c r="I10" s="14" t="str">
        <f aca="false">IF(H10="","",(IF($C$20&lt;25%,"N/A",IF(H10&lt;=($D$20+$A$20),H10,"Descartado"))))</f>
        <v>Descartado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58</v>
      </c>
      <c r="H11" s="13" t="n">
        <v>0.31</v>
      </c>
      <c r="I11" s="14" t="n">
        <f aca="false">IF(H11="","",(IF($C$20&lt;25%,"N/A",IF(H11&lt;=($D$20+$A$20),H11,"Descartado"))))</f>
        <v>0.31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 t="s">
        <v>59</v>
      </c>
      <c r="H12" s="13" t="n">
        <v>0.23</v>
      </c>
      <c r="I12" s="14" t="n">
        <f aca="false">IF(H12="","",(IF($C$20&lt;25%,"N/A",IF(H12&lt;=($D$20+$A$20),H12,"Descartado"))))</f>
        <v>0.23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 t="s">
        <v>60</v>
      </c>
      <c r="H13" s="13" t="n">
        <v>0.47</v>
      </c>
      <c r="I13" s="14" t="n">
        <f aca="false">IF(H13="","",(IF($C$20&lt;25%,"N/A",IF(H13&lt;=($D$20+$A$20),H13,"Descartado"))))</f>
        <v>0.47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 t="s">
        <v>61</v>
      </c>
      <c r="H14" s="13" t="n">
        <v>0.25</v>
      </c>
      <c r="I14" s="14" t="n">
        <f aca="false">IF(H14="","",(IF($C$20&lt;25%,"N/A",IF(H14&lt;=($D$20+$A$20),H14,"Descartado"))))</f>
        <v>0.25</v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 t="s">
        <v>62</v>
      </c>
      <c r="H15" s="13" t="n">
        <v>0.22</v>
      </c>
      <c r="I15" s="14" t="n">
        <f aca="false">IF(H15="","",(IF($C$20&lt;25%,"N/A",IF(H15&lt;=($D$20+$A$20),H15,"Descartado"))))</f>
        <v>0.22</v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 t="s">
        <v>63</v>
      </c>
      <c r="H16" s="13" t="n">
        <v>0.28</v>
      </c>
      <c r="I16" s="14" t="n">
        <f aca="false">IF(H16="","",(IF($C$20&lt;25%,"N/A",IF(H16&lt;=($D$20+$A$20),H16,"Descartado"))))</f>
        <v>0.28</v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 t="s">
        <v>64</v>
      </c>
      <c r="H17" s="13" t="n">
        <v>0.27</v>
      </c>
      <c r="I17" s="14" t="n">
        <f aca="false">IF(H17="","",(IF($C$20&lt;25%,"N/A",IF(H17&lt;=($D$20+$A$20),H17,"Descartado"))))</f>
        <v>0.27</v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24</v>
      </c>
      <c r="B19" s="7" t="s">
        <v>25</v>
      </c>
      <c r="C19" s="6" t="s">
        <v>26</v>
      </c>
      <c r="D19" s="22" t="s">
        <v>27</v>
      </c>
      <c r="E19" s="23" t="s">
        <v>28</v>
      </c>
      <c r="F19" s="22" t="s">
        <v>29</v>
      </c>
      <c r="G19" s="6" t="s">
        <v>30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0.29266916150363</v>
      </c>
      <c r="B20" s="25" t="n">
        <f aca="false">COUNT(H3:H17)</f>
        <v>15</v>
      </c>
      <c r="C20" s="26" t="n">
        <f aca="false">IF(B20&lt;2,"N/A",(A20/D20))</f>
        <v>0.665157185235524</v>
      </c>
      <c r="D20" s="27" t="n">
        <f aca="false">ROUND(AVERAGE(H3:H17),2)</f>
        <v>0.44</v>
      </c>
      <c r="E20" s="28" t="n">
        <f aca="false">IFERROR(ROUND(IF(B20&lt;2,"N/A",(IF(C20&lt;=25%,"N/A",AVERAGE(I3:I17)))),2),"N/A")</f>
        <v>0.31</v>
      </c>
      <c r="F20" s="28" t="n">
        <f aca="false">ROUND(MEDIAN(H3:H17),2)</f>
        <v>0.3</v>
      </c>
      <c r="G20" s="29" t="str">
        <f aca="false">INDEX(G3:G17,MATCH(H20,H3:H17,0))</f>
        <v>ALVES E CORDEIRO LTDA</v>
      </c>
      <c r="H20" s="30" t="n">
        <f aca="false">MIN(H3:H17)</f>
        <v>0.22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31</v>
      </c>
      <c r="H22" s="38" t="n">
        <f aca="false">IF(C20&lt;=25%,D20,MIN(E20:F20))</f>
        <v>0.3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32</v>
      </c>
      <c r="H23" s="30" t="n">
        <f aca="false">ROUND(H22,2)*D3</f>
        <v>15000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Marconni Rodrigues de AlcGntara Santos</cp:lastModifiedBy>
  <cp:lastPrinted>2020-01-15T18:22:42Z</cp:lastPrinted>
  <dcterms:modified xsi:type="dcterms:W3CDTF">2020-02-28T16:32:01Z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