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Sintético'!$D$44:$D$654</definedName>
    <definedName name="_xlnm.Print_Area" localSheetId="0">'Orçamento Sintético'!$A$1:$J$652</definedName>
    <definedName name="_xlnm.Print_Titles" localSheetId="0">'[1]repeated header'!$4:$4</definedName>
  </definedNames>
  <calcPr calcId="145621"/>
</workbook>
</file>

<file path=xl/calcChain.xml><?xml version="1.0" encoding="utf-8"?>
<calcChain xmlns="http://schemas.openxmlformats.org/spreadsheetml/2006/main">
  <c r="H625" i="1" l="1"/>
  <c r="I625" i="1" s="1"/>
  <c r="H333" i="1"/>
  <c r="I333" i="1" s="1"/>
  <c r="J333" i="1" s="1"/>
  <c r="H332" i="1"/>
  <c r="I332" i="1" s="1"/>
  <c r="J332" i="1" s="1"/>
  <c r="H284" i="1"/>
  <c r="I284" i="1" s="1"/>
  <c r="J284" i="1" s="1"/>
  <c r="H283" i="1"/>
  <c r="I283" i="1" s="1"/>
  <c r="H282" i="1"/>
  <c r="I282" i="1" s="1"/>
  <c r="J282" i="1" s="1"/>
  <c r="H281" i="1"/>
  <c r="I281" i="1" s="1"/>
  <c r="J281" i="1" s="1"/>
  <c r="H280" i="1"/>
  <c r="I280" i="1" s="1"/>
  <c r="J280" i="1" s="1"/>
  <c r="H279" i="1"/>
  <c r="I279" i="1" s="1"/>
  <c r="H278" i="1"/>
  <c r="I278" i="1" s="1"/>
  <c r="H277" i="1"/>
  <c r="I277" i="1" s="1"/>
  <c r="J277" i="1" s="1"/>
  <c r="H276" i="1"/>
  <c r="H646" i="1"/>
  <c r="H644" i="1"/>
  <c r="I644" i="1" s="1"/>
  <c r="I643" i="1" s="1"/>
  <c r="J643" i="1" s="1"/>
  <c r="H642" i="1"/>
  <c r="H639" i="1"/>
  <c r="I639" i="1" s="1"/>
  <c r="J639" i="1" s="1"/>
  <c r="H638" i="1"/>
  <c r="H637" i="1"/>
  <c r="I637" i="1" s="1"/>
  <c r="J637" i="1" s="1"/>
  <c r="H636" i="1"/>
  <c r="H635" i="1"/>
  <c r="I635" i="1" s="1"/>
  <c r="H634" i="1"/>
  <c r="I634" i="1" s="1"/>
  <c r="H633" i="1"/>
  <c r="I633" i="1" s="1"/>
  <c r="H632" i="1"/>
  <c r="H631" i="1"/>
  <c r="H630" i="1"/>
  <c r="H629" i="1"/>
  <c r="H628" i="1"/>
  <c r="H627" i="1"/>
  <c r="I627" i="1" s="1"/>
  <c r="J627" i="1" s="1"/>
  <c r="H622" i="1"/>
  <c r="I622" i="1" s="1"/>
  <c r="J622" i="1" s="1"/>
  <c r="H621" i="1"/>
  <c r="I621" i="1" s="1"/>
  <c r="H620" i="1"/>
  <c r="I620" i="1" s="1"/>
  <c r="J620" i="1" s="1"/>
  <c r="H619" i="1"/>
  <c r="H617" i="1"/>
  <c r="H616" i="1"/>
  <c r="I616" i="1" s="1"/>
  <c r="J616" i="1" s="1"/>
  <c r="H615" i="1"/>
  <c r="H614" i="1"/>
  <c r="I614" i="1" s="1"/>
  <c r="J614" i="1" s="1"/>
  <c r="H613" i="1"/>
  <c r="I613" i="1" s="1"/>
  <c r="H611" i="1"/>
  <c r="I611" i="1" s="1"/>
  <c r="H610" i="1"/>
  <c r="I610" i="1" s="1"/>
  <c r="J610" i="1" s="1"/>
  <c r="H609" i="1"/>
  <c r="H607" i="1"/>
  <c r="I607" i="1" s="1"/>
  <c r="H606" i="1"/>
  <c r="I606" i="1" s="1"/>
  <c r="I605" i="1" s="1"/>
  <c r="J605" i="1" s="1"/>
  <c r="H604" i="1"/>
  <c r="I604" i="1" s="1"/>
  <c r="J604" i="1" s="1"/>
  <c r="H603" i="1"/>
  <c r="H602" i="1"/>
  <c r="I602" i="1" s="1"/>
  <c r="J602" i="1" s="1"/>
  <c r="H599" i="1"/>
  <c r="I599" i="1" s="1"/>
  <c r="I598" i="1" s="1"/>
  <c r="J598" i="1" s="1"/>
  <c r="H597" i="1"/>
  <c r="H596" i="1"/>
  <c r="I596" i="1" s="1"/>
  <c r="J596" i="1" s="1"/>
  <c r="H594" i="1"/>
  <c r="I594" i="1" s="1"/>
  <c r="J594" i="1" s="1"/>
  <c r="H593" i="1"/>
  <c r="H590" i="1"/>
  <c r="I590" i="1" s="1"/>
  <c r="J590" i="1" s="1"/>
  <c r="H589" i="1"/>
  <c r="H587" i="1"/>
  <c r="I587" i="1" s="1"/>
  <c r="H586" i="1"/>
  <c r="I586" i="1" s="1"/>
  <c r="J586" i="1" s="1"/>
  <c r="H585" i="1"/>
  <c r="H584" i="1"/>
  <c r="I584" i="1" s="1"/>
  <c r="J584" i="1" s="1"/>
  <c r="H583" i="1"/>
  <c r="H582" i="1"/>
  <c r="I582" i="1" s="1"/>
  <c r="H581" i="1"/>
  <c r="I581" i="1" s="1"/>
  <c r="H580" i="1"/>
  <c r="I580" i="1" s="1"/>
  <c r="J580" i="1" s="1"/>
  <c r="H579" i="1"/>
  <c r="I579" i="1" s="1"/>
  <c r="H577" i="1"/>
  <c r="I577" i="1" s="1"/>
  <c r="H576" i="1"/>
  <c r="H575" i="1"/>
  <c r="H574" i="1"/>
  <c r="H573" i="1"/>
  <c r="H572" i="1"/>
  <c r="I572" i="1" s="1"/>
  <c r="J572" i="1" s="1"/>
  <c r="H571" i="1"/>
  <c r="I571" i="1" s="1"/>
  <c r="J571" i="1" s="1"/>
  <c r="H570" i="1"/>
  <c r="H567" i="1"/>
  <c r="I567" i="1" s="1"/>
  <c r="H566" i="1"/>
  <c r="H565" i="1"/>
  <c r="H564" i="1"/>
  <c r="H563" i="1"/>
  <c r="H561" i="1"/>
  <c r="H560" i="1"/>
  <c r="I560" i="1" s="1"/>
  <c r="H559" i="1"/>
  <c r="H558" i="1"/>
  <c r="I558" i="1" s="1"/>
  <c r="H557" i="1"/>
  <c r="H556" i="1"/>
  <c r="I556" i="1" s="1"/>
  <c r="J556" i="1" s="1"/>
  <c r="H555" i="1"/>
  <c r="H554" i="1"/>
  <c r="H553" i="1"/>
  <c r="I553" i="1" s="1"/>
  <c r="H552" i="1"/>
  <c r="H551" i="1"/>
  <c r="I551" i="1" s="1"/>
  <c r="J551" i="1" s="1"/>
  <c r="H550" i="1"/>
  <c r="I550" i="1" s="1"/>
  <c r="J550" i="1" s="1"/>
  <c r="H549" i="1"/>
  <c r="H548" i="1"/>
  <c r="H547" i="1"/>
  <c r="H545" i="1"/>
  <c r="H544" i="1"/>
  <c r="H543" i="1"/>
  <c r="H542" i="1"/>
  <c r="H541" i="1"/>
  <c r="I541" i="1" s="1"/>
  <c r="H540" i="1"/>
  <c r="I540" i="1" s="1"/>
  <c r="J540" i="1" s="1"/>
  <c r="H536" i="1"/>
  <c r="H535" i="1"/>
  <c r="H534" i="1"/>
  <c r="H533" i="1"/>
  <c r="H532" i="1"/>
  <c r="I532" i="1" s="1"/>
  <c r="H531" i="1"/>
  <c r="H530" i="1"/>
  <c r="I530" i="1" s="1"/>
  <c r="H529" i="1"/>
  <c r="H528" i="1"/>
  <c r="I528" i="1" s="1"/>
  <c r="J528" i="1" s="1"/>
  <c r="H527" i="1"/>
  <c r="H526" i="1"/>
  <c r="I526" i="1" s="1"/>
  <c r="J526" i="1" s="1"/>
  <c r="H525" i="1"/>
  <c r="H524" i="1"/>
  <c r="H522" i="1"/>
  <c r="I522" i="1" s="1"/>
  <c r="J522" i="1" s="1"/>
  <c r="H521" i="1"/>
  <c r="I521" i="1" s="1"/>
  <c r="J521" i="1" s="1"/>
  <c r="H519" i="1"/>
  <c r="H517" i="1"/>
  <c r="H516" i="1"/>
  <c r="H515" i="1"/>
  <c r="H514" i="1"/>
  <c r="H513" i="1"/>
  <c r="H512" i="1"/>
  <c r="I512" i="1" s="1"/>
  <c r="H511" i="1"/>
  <c r="I511" i="1" s="1"/>
  <c r="H510" i="1"/>
  <c r="H509" i="1"/>
  <c r="H508" i="1"/>
  <c r="H507" i="1"/>
  <c r="H506" i="1"/>
  <c r="I506" i="1" s="1"/>
  <c r="J506" i="1" s="1"/>
  <c r="H505" i="1"/>
  <c r="I505" i="1" s="1"/>
  <c r="H504" i="1"/>
  <c r="I504" i="1" s="1"/>
  <c r="J504" i="1" s="1"/>
  <c r="H503" i="1"/>
  <c r="I503" i="1" s="1"/>
  <c r="H499" i="1"/>
  <c r="I499" i="1" s="1"/>
  <c r="J499" i="1" s="1"/>
  <c r="H498" i="1"/>
  <c r="H497" i="1"/>
  <c r="H495" i="1"/>
  <c r="H494" i="1"/>
  <c r="H493" i="1"/>
  <c r="H492" i="1"/>
  <c r="H491" i="1"/>
  <c r="I491" i="1" s="1"/>
  <c r="H490" i="1"/>
  <c r="H489" i="1"/>
  <c r="H488" i="1"/>
  <c r="H487" i="1"/>
  <c r="H485" i="1"/>
  <c r="H484" i="1"/>
  <c r="H483" i="1"/>
  <c r="I483" i="1" s="1"/>
  <c r="H482" i="1"/>
  <c r="H481" i="1"/>
  <c r="H480" i="1"/>
  <c r="H479" i="1"/>
  <c r="H478" i="1"/>
  <c r="H477" i="1"/>
  <c r="I477" i="1" s="1"/>
  <c r="J477" i="1" s="1"/>
  <c r="H475" i="1"/>
  <c r="H474" i="1"/>
  <c r="H473" i="1"/>
  <c r="H472" i="1"/>
  <c r="H471" i="1"/>
  <c r="H468" i="1"/>
  <c r="H466" i="1"/>
  <c r="H465" i="1"/>
  <c r="H464" i="1"/>
  <c r="H463" i="1"/>
  <c r="I463" i="1" s="1"/>
  <c r="J463" i="1" s="1"/>
  <c r="H462" i="1"/>
  <c r="I462" i="1" s="1"/>
  <c r="H461" i="1"/>
  <c r="H460" i="1"/>
  <c r="H459" i="1"/>
  <c r="H458" i="1"/>
  <c r="I458" i="1" s="1"/>
  <c r="J458" i="1" s="1"/>
  <c r="H457" i="1"/>
  <c r="H456" i="1"/>
  <c r="I456" i="1" s="1"/>
  <c r="J456" i="1" s="1"/>
  <c r="H454" i="1"/>
  <c r="I454" i="1" s="1"/>
  <c r="J454" i="1" s="1"/>
  <c r="H453" i="1"/>
  <c r="I453" i="1" s="1"/>
  <c r="H451" i="1"/>
  <c r="H450" i="1"/>
  <c r="H449" i="1"/>
  <c r="H448" i="1"/>
  <c r="I448" i="1" s="1"/>
  <c r="J448" i="1" s="1"/>
  <c r="H447" i="1"/>
  <c r="H446" i="1"/>
  <c r="I446" i="1" s="1"/>
  <c r="J446" i="1" s="1"/>
  <c r="H445" i="1"/>
  <c r="H444" i="1"/>
  <c r="I444" i="1" s="1"/>
  <c r="H443" i="1"/>
  <c r="H442" i="1"/>
  <c r="H441" i="1"/>
  <c r="I441" i="1" s="1"/>
  <c r="J441" i="1" s="1"/>
  <c r="H440" i="1"/>
  <c r="H439" i="1"/>
  <c r="H438" i="1"/>
  <c r="H437" i="1"/>
  <c r="H436" i="1"/>
  <c r="I436" i="1" s="1"/>
  <c r="J436" i="1" s="1"/>
  <c r="H435" i="1"/>
  <c r="H434" i="1"/>
  <c r="H433" i="1"/>
  <c r="H432" i="1"/>
  <c r="I432" i="1" s="1"/>
  <c r="J432" i="1" s="1"/>
  <c r="H431" i="1"/>
  <c r="H430" i="1"/>
  <c r="I430" i="1" s="1"/>
  <c r="J430" i="1" s="1"/>
  <c r="H429" i="1"/>
  <c r="H428" i="1"/>
  <c r="I428" i="1" s="1"/>
  <c r="H427" i="1"/>
  <c r="H426" i="1"/>
  <c r="H425" i="1"/>
  <c r="I425" i="1" s="1"/>
  <c r="J425" i="1" s="1"/>
  <c r="H424" i="1"/>
  <c r="H423" i="1"/>
  <c r="H422" i="1"/>
  <c r="H421" i="1"/>
  <c r="H420" i="1"/>
  <c r="I420" i="1" s="1"/>
  <c r="J420" i="1" s="1"/>
  <c r="H419" i="1"/>
  <c r="H418" i="1"/>
  <c r="H417" i="1"/>
  <c r="H416" i="1"/>
  <c r="H415" i="1"/>
  <c r="H414" i="1"/>
  <c r="I414" i="1" s="1"/>
  <c r="J414" i="1" s="1"/>
  <c r="H413" i="1"/>
  <c r="H412" i="1"/>
  <c r="I412" i="1" s="1"/>
  <c r="J412" i="1" s="1"/>
  <c r="H409" i="1"/>
  <c r="H408" i="1"/>
  <c r="I408" i="1" s="1"/>
  <c r="J408" i="1" s="1"/>
  <c r="H407" i="1"/>
  <c r="H406" i="1"/>
  <c r="H405" i="1"/>
  <c r="H404" i="1"/>
  <c r="I404" i="1" s="1"/>
  <c r="J404" i="1" s="1"/>
  <c r="H403" i="1"/>
  <c r="H402" i="1"/>
  <c r="I402" i="1" s="1"/>
  <c r="J402" i="1" s="1"/>
  <c r="H401" i="1"/>
  <c r="H400" i="1"/>
  <c r="H399" i="1"/>
  <c r="I399" i="1" s="1"/>
  <c r="J399" i="1" s="1"/>
  <c r="H398" i="1"/>
  <c r="H397" i="1"/>
  <c r="H396" i="1"/>
  <c r="H395" i="1"/>
  <c r="H394" i="1"/>
  <c r="I394" i="1" s="1"/>
  <c r="J394" i="1" s="1"/>
  <c r="H393" i="1"/>
  <c r="H392" i="1"/>
  <c r="H391" i="1"/>
  <c r="H389" i="1"/>
  <c r="H388" i="1"/>
  <c r="H387" i="1"/>
  <c r="H386" i="1"/>
  <c r="H385" i="1"/>
  <c r="H384" i="1"/>
  <c r="I384" i="1" s="1"/>
  <c r="J384" i="1" s="1"/>
  <c r="H383" i="1"/>
  <c r="I383" i="1" s="1"/>
  <c r="J383" i="1" s="1"/>
  <c r="H382" i="1"/>
  <c r="H380" i="1"/>
  <c r="I380" i="1" s="1"/>
  <c r="J380" i="1" s="1"/>
  <c r="H379" i="1"/>
  <c r="H378" i="1"/>
  <c r="I378" i="1" s="1"/>
  <c r="J378" i="1" s="1"/>
  <c r="H377" i="1"/>
  <c r="H376" i="1"/>
  <c r="I376" i="1" s="1"/>
  <c r="H375" i="1"/>
  <c r="H374" i="1"/>
  <c r="I374" i="1" s="1"/>
  <c r="J374" i="1" s="1"/>
  <c r="H373" i="1"/>
  <c r="H372" i="1"/>
  <c r="H371" i="1"/>
  <c r="H370" i="1"/>
  <c r="I370" i="1" s="1"/>
  <c r="J370" i="1" s="1"/>
  <c r="H369" i="1"/>
  <c r="H368" i="1"/>
  <c r="I368" i="1" s="1"/>
  <c r="H367" i="1"/>
  <c r="H366" i="1"/>
  <c r="I366" i="1" s="1"/>
  <c r="J366" i="1" s="1"/>
  <c r="H363" i="1"/>
  <c r="H362" i="1"/>
  <c r="H360" i="1"/>
  <c r="I360" i="1" s="1"/>
  <c r="J360" i="1" s="1"/>
  <c r="H359" i="1"/>
  <c r="H357" i="1"/>
  <c r="H356" i="1"/>
  <c r="I356" i="1" s="1"/>
  <c r="H355" i="1"/>
  <c r="H354" i="1"/>
  <c r="I354" i="1" s="1"/>
  <c r="J354" i="1" s="1"/>
  <c r="H353" i="1"/>
  <c r="H352" i="1"/>
  <c r="H351" i="1"/>
  <c r="H350" i="1"/>
  <c r="H349" i="1"/>
  <c r="H348" i="1"/>
  <c r="I348" i="1" s="1"/>
  <c r="H347" i="1"/>
  <c r="H346" i="1"/>
  <c r="H345" i="1"/>
  <c r="I345" i="1" s="1"/>
  <c r="J345" i="1" s="1"/>
  <c r="H342" i="1"/>
  <c r="H340" i="1"/>
  <c r="H339" i="1"/>
  <c r="H338" i="1"/>
  <c r="H337" i="1"/>
  <c r="H336" i="1"/>
  <c r="H335" i="1"/>
  <c r="H334" i="1"/>
  <c r="I334" i="1" s="1"/>
  <c r="J334" i="1" s="1"/>
  <c r="H330" i="1"/>
  <c r="I330" i="1" s="1"/>
  <c r="J330" i="1" s="1"/>
  <c r="H328" i="1"/>
  <c r="H327" i="1"/>
  <c r="I327" i="1" s="1"/>
  <c r="H325" i="1"/>
  <c r="H324" i="1"/>
  <c r="H322" i="1"/>
  <c r="H321" i="1"/>
  <c r="I321" i="1" s="1"/>
  <c r="J321" i="1" s="1"/>
  <c r="H320" i="1"/>
  <c r="H319" i="1"/>
  <c r="H318" i="1"/>
  <c r="I318" i="1" s="1"/>
  <c r="J318" i="1" s="1"/>
  <c r="H316" i="1"/>
  <c r="H314" i="1"/>
  <c r="H313" i="1"/>
  <c r="I313" i="1" s="1"/>
  <c r="J313" i="1" s="1"/>
  <c r="H311" i="1"/>
  <c r="H310" i="1"/>
  <c r="H309" i="1"/>
  <c r="I309" i="1" s="1"/>
  <c r="J309" i="1" s="1"/>
  <c r="H308" i="1"/>
  <c r="I308" i="1" s="1"/>
  <c r="J308" i="1" s="1"/>
  <c r="H307" i="1"/>
  <c r="H305" i="1"/>
  <c r="I305" i="1" s="1"/>
  <c r="J305" i="1" s="1"/>
  <c r="H303" i="1"/>
  <c r="I303" i="1" s="1"/>
  <c r="J303" i="1" s="1"/>
  <c r="H302" i="1"/>
  <c r="H301" i="1"/>
  <c r="H300" i="1"/>
  <c r="I300" i="1" s="1"/>
  <c r="J300" i="1" s="1"/>
  <c r="H299" i="1"/>
  <c r="I299" i="1" s="1"/>
  <c r="J299" i="1" s="1"/>
  <c r="H298" i="1"/>
  <c r="H297" i="1"/>
  <c r="I297" i="1" s="1"/>
  <c r="J297" i="1" s="1"/>
  <c r="H296" i="1"/>
  <c r="I296" i="1" s="1"/>
  <c r="H295" i="1"/>
  <c r="H293" i="1"/>
  <c r="I293" i="1" s="1"/>
  <c r="J293" i="1" s="1"/>
  <c r="H292" i="1"/>
  <c r="I292" i="1" s="1"/>
  <c r="J292" i="1" s="1"/>
  <c r="H291" i="1"/>
  <c r="H290" i="1"/>
  <c r="H289" i="1"/>
  <c r="I289" i="1" s="1"/>
  <c r="J289" i="1" s="1"/>
  <c r="H288" i="1"/>
  <c r="I288" i="1" s="1"/>
  <c r="J288" i="1" s="1"/>
  <c r="H287" i="1"/>
  <c r="I287" i="1" s="1"/>
  <c r="H286" i="1"/>
  <c r="H285" i="1"/>
  <c r="J278" i="1"/>
  <c r="H273" i="1"/>
  <c r="I273" i="1" s="1"/>
  <c r="J273" i="1" s="1"/>
  <c r="H272" i="1"/>
  <c r="I272" i="1" s="1"/>
  <c r="J272" i="1" s="1"/>
  <c r="H271" i="1"/>
  <c r="H270" i="1"/>
  <c r="I270" i="1" s="1"/>
  <c r="J270" i="1" s="1"/>
  <c r="H269" i="1"/>
  <c r="I269" i="1" s="1"/>
  <c r="H268" i="1"/>
  <c r="H267" i="1"/>
  <c r="H266" i="1"/>
  <c r="I266" i="1" s="1"/>
  <c r="H265" i="1"/>
  <c r="I265" i="1" s="1"/>
  <c r="J265" i="1" s="1"/>
  <c r="H264" i="1"/>
  <c r="I264" i="1" s="1"/>
  <c r="J264" i="1" s="1"/>
  <c r="H263" i="1"/>
  <c r="I263" i="1" s="1"/>
  <c r="J263" i="1" s="1"/>
  <c r="H260" i="1"/>
  <c r="I260" i="1" s="1"/>
  <c r="J260" i="1" s="1"/>
  <c r="H259" i="1"/>
  <c r="I259" i="1" s="1"/>
  <c r="J259" i="1" s="1"/>
  <c r="H258" i="1"/>
  <c r="H256" i="1"/>
  <c r="I256" i="1" s="1"/>
  <c r="J256" i="1" s="1"/>
  <c r="H255" i="1"/>
  <c r="I255" i="1" s="1"/>
  <c r="H254" i="1"/>
  <c r="H253" i="1"/>
  <c r="H252" i="1"/>
  <c r="H251" i="1"/>
  <c r="I251" i="1" s="1"/>
  <c r="J251" i="1" s="1"/>
  <c r="H250" i="1"/>
  <c r="I250" i="1" s="1"/>
  <c r="J250" i="1" s="1"/>
  <c r="H249" i="1"/>
  <c r="I249" i="1" s="1"/>
  <c r="J249" i="1" s="1"/>
  <c r="H248" i="1"/>
  <c r="H246" i="1"/>
  <c r="I246" i="1" s="1"/>
  <c r="J246" i="1" s="1"/>
  <c r="H245" i="1"/>
  <c r="I245" i="1" s="1"/>
  <c r="H244" i="1"/>
  <c r="H243" i="1"/>
  <c r="H242" i="1"/>
  <c r="I242" i="1" s="1"/>
  <c r="J242" i="1" s="1"/>
  <c r="H241" i="1"/>
  <c r="H240" i="1"/>
  <c r="I240" i="1" s="1"/>
  <c r="J240" i="1" s="1"/>
  <c r="H239" i="1"/>
  <c r="H238" i="1"/>
  <c r="I238" i="1" s="1"/>
  <c r="H237" i="1"/>
  <c r="I237" i="1" s="1"/>
  <c r="H236" i="1"/>
  <c r="H235" i="1"/>
  <c r="H234" i="1"/>
  <c r="I234" i="1" s="1"/>
  <c r="J234" i="1" s="1"/>
  <c r="H233" i="1"/>
  <c r="I233" i="1" s="1"/>
  <c r="H232" i="1"/>
  <c r="H231" i="1"/>
  <c r="H230" i="1"/>
  <c r="I230" i="1" s="1"/>
  <c r="J230" i="1" s="1"/>
  <c r="H229" i="1"/>
  <c r="H228" i="1"/>
  <c r="H227" i="1"/>
  <c r="H226" i="1"/>
  <c r="H225" i="1"/>
  <c r="H224" i="1"/>
  <c r="I224" i="1" s="1"/>
  <c r="J224" i="1" s="1"/>
  <c r="H223" i="1"/>
  <c r="H222" i="1"/>
  <c r="I222" i="1" s="1"/>
  <c r="J222" i="1" s="1"/>
  <c r="H221" i="1"/>
  <c r="I221" i="1" s="1"/>
  <c r="H220" i="1"/>
  <c r="H219" i="1"/>
  <c r="H218" i="1"/>
  <c r="I218" i="1" s="1"/>
  <c r="J218" i="1" s="1"/>
  <c r="H217" i="1"/>
  <c r="H216" i="1"/>
  <c r="H215" i="1"/>
  <c r="H214" i="1"/>
  <c r="I214" i="1" s="1"/>
  <c r="H213" i="1"/>
  <c r="I213" i="1" s="1"/>
  <c r="H212" i="1"/>
  <c r="H211" i="1"/>
  <c r="H210" i="1"/>
  <c r="H209" i="1"/>
  <c r="H208" i="1"/>
  <c r="I208" i="1" s="1"/>
  <c r="J208" i="1" s="1"/>
  <c r="H207" i="1"/>
  <c r="H206" i="1"/>
  <c r="I206" i="1" s="1"/>
  <c r="J206" i="1" s="1"/>
  <c r="H205" i="1"/>
  <c r="H203" i="1"/>
  <c r="I203" i="1" s="1"/>
  <c r="H202" i="1"/>
  <c r="I202" i="1" s="1"/>
  <c r="J202" i="1" s="1"/>
  <c r="H201" i="1"/>
  <c r="H200" i="1"/>
  <c r="I200" i="1" s="1"/>
  <c r="J200" i="1" s="1"/>
  <c r="H199" i="1"/>
  <c r="H198" i="1"/>
  <c r="H197" i="1"/>
  <c r="H196" i="1"/>
  <c r="I196" i="1" s="1"/>
  <c r="J196" i="1" s="1"/>
  <c r="H195" i="1"/>
  <c r="I195" i="1" s="1"/>
  <c r="H194" i="1"/>
  <c r="H193" i="1"/>
  <c r="H189" i="1"/>
  <c r="H188" i="1"/>
  <c r="I188" i="1" s="1"/>
  <c r="J188" i="1" s="1"/>
  <c r="H187" i="1"/>
  <c r="H186" i="1"/>
  <c r="I186" i="1" s="1"/>
  <c r="H185" i="1"/>
  <c r="H184" i="1"/>
  <c r="I184" i="1" s="1"/>
  <c r="J184" i="1" s="1"/>
  <c r="H182" i="1"/>
  <c r="H181" i="1"/>
  <c r="H180" i="1"/>
  <c r="H179" i="1"/>
  <c r="H178" i="1"/>
  <c r="H177" i="1"/>
  <c r="H176" i="1"/>
  <c r="H175" i="1"/>
  <c r="H174" i="1"/>
  <c r="I174" i="1" s="1"/>
  <c r="J174" i="1" s="1"/>
  <c r="H173" i="1"/>
  <c r="H171" i="1"/>
  <c r="I171" i="1" s="1"/>
  <c r="H170" i="1"/>
  <c r="H169" i="1"/>
  <c r="H168" i="1"/>
  <c r="I168" i="1" s="1"/>
  <c r="J168" i="1" s="1"/>
  <c r="H167" i="1"/>
  <c r="I167" i="1" s="1"/>
  <c r="H166" i="1"/>
  <c r="I166" i="1" s="1"/>
  <c r="J166" i="1" s="1"/>
  <c r="H165" i="1"/>
  <c r="H162" i="1"/>
  <c r="I162" i="1" s="1"/>
  <c r="J162" i="1" s="1"/>
  <c r="H161" i="1"/>
  <c r="I161" i="1" s="1"/>
  <c r="H160" i="1"/>
  <c r="I160" i="1" s="1"/>
  <c r="J160" i="1" s="1"/>
  <c r="H159" i="1"/>
  <c r="H158" i="1"/>
  <c r="H157" i="1"/>
  <c r="H156" i="1"/>
  <c r="I156" i="1" s="1"/>
  <c r="J156" i="1" s="1"/>
  <c r="H155" i="1"/>
  <c r="H154" i="1"/>
  <c r="H153" i="1"/>
  <c r="H152" i="1"/>
  <c r="H151" i="1"/>
  <c r="H150" i="1"/>
  <c r="H148" i="1"/>
  <c r="I148" i="1" s="1"/>
  <c r="I147" i="1" s="1"/>
  <c r="J147" i="1" s="1"/>
  <c r="H146" i="1"/>
  <c r="I146" i="1" s="1"/>
  <c r="J146" i="1" s="1"/>
  <c r="H145" i="1"/>
  <c r="H144" i="1"/>
  <c r="I144" i="1" s="1"/>
  <c r="J144" i="1" s="1"/>
  <c r="H142" i="1"/>
  <c r="H141" i="1"/>
  <c r="H140" i="1"/>
  <c r="I140" i="1" s="1"/>
  <c r="J140" i="1" s="1"/>
  <c r="H139" i="1"/>
  <c r="I139" i="1" s="1"/>
  <c r="H138" i="1"/>
  <c r="I138" i="1" s="1"/>
  <c r="H137" i="1"/>
  <c r="I137" i="1" s="1"/>
  <c r="H134" i="1"/>
  <c r="I134" i="1" s="1"/>
  <c r="J134" i="1" s="1"/>
  <c r="H132" i="1"/>
  <c r="H131" i="1"/>
  <c r="H130" i="1"/>
  <c r="H129" i="1"/>
  <c r="H128" i="1"/>
  <c r="H127" i="1"/>
  <c r="H125" i="1"/>
  <c r="H123" i="1"/>
  <c r="H122" i="1"/>
  <c r="I122" i="1" s="1"/>
  <c r="J122" i="1" s="1"/>
  <c r="H121" i="1"/>
  <c r="H118" i="1"/>
  <c r="H117" i="1"/>
  <c r="H116" i="1"/>
  <c r="I116" i="1" s="1"/>
  <c r="J116" i="1" s="1"/>
  <c r="H115" i="1"/>
  <c r="H114" i="1"/>
  <c r="I114" i="1" s="1"/>
  <c r="H112" i="1"/>
  <c r="H111" i="1"/>
  <c r="H110" i="1"/>
  <c r="I110" i="1" s="1"/>
  <c r="H109" i="1"/>
  <c r="H108" i="1"/>
  <c r="H107" i="1"/>
  <c r="I107" i="1" s="1"/>
  <c r="H105" i="1"/>
  <c r="H104" i="1"/>
  <c r="H103" i="1"/>
  <c r="H102" i="1"/>
  <c r="H101" i="1"/>
  <c r="H100" i="1"/>
  <c r="I100" i="1" s="1"/>
  <c r="J100" i="1" s="1"/>
  <c r="H99" i="1"/>
  <c r="H98" i="1"/>
  <c r="I98" i="1" s="1"/>
  <c r="J98" i="1" s="1"/>
  <c r="H97" i="1"/>
  <c r="I97" i="1" s="1"/>
  <c r="H96" i="1"/>
  <c r="H92" i="1"/>
  <c r="I92" i="1" s="1"/>
  <c r="J92" i="1" s="1"/>
  <c r="H91" i="1"/>
  <c r="H90" i="1"/>
  <c r="I90" i="1" s="1"/>
  <c r="H89" i="1"/>
  <c r="H88" i="1"/>
  <c r="I88" i="1" s="1"/>
  <c r="J88" i="1" s="1"/>
  <c r="H87" i="1"/>
  <c r="H85" i="1"/>
  <c r="I85" i="1" s="1"/>
  <c r="H84" i="1"/>
  <c r="H83" i="1"/>
  <c r="H82" i="1"/>
  <c r="I82" i="1" s="1"/>
  <c r="J82" i="1" s="1"/>
  <c r="H80" i="1"/>
  <c r="I80" i="1" s="1"/>
  <c r="H79" i="1"/>
  <c r="H77" i="1"/>
  <c r="H76" i="1"/>
  <c r="I76" i="1" s="1"/>
  <c r="J76" i="1" s="1"/>
  <c r="H75" i="1"/>
  <c r="H73" i="1"/>
  <c r="H72" i="1"/>
  <c r="H68" i="1"/>
  <c r="I68" i="1" s="1"/>
  <c r="J68" i="1" s="1"/>
  <c r="H66" i="1"/>
  <c r="H65" i="1"/>
  <c r="H64" i="1"/>
  <c r="I64" i="1" s="1"/>
  <c r="J64" i="1" s="1"/>
  <c r="H62" i="1"/>
  <c r="I62" i="1" s="1"/>
  <c r="H61" i="1"/>
  <c r="H60" i="1"/>
  <c r="I60" i="1" s="1"/>
  <c r="H59" i="1"/>
  <c r="H58" i="1"/>
  <c r="H57" i="1"/>
  <c r="H56" i="1"/>
  <c r="H55" i="1"/>
  <c r="H54" i="1"/>
  <c r="I54" i="1" s="1"/>
  <c r="J54" i="1" s="1"/>
  <c r="H53" i="1"/>
  <c r="I53" i="1" s="1"/>
  <c r="H52" i="1"/>
  <c r="I52" i="1" s="1"/>
  <c r="J52" i="1" s="1"/>
  <c r="H51" i="1"/>
  <c r="H50" i="1"/>
  <c r="I50" i="1" s="1"/>
  <c r="I452" i="1" l="1"/>
  <c r="J452" i="1" s="1"/>
  <c r="I304" i="1"/>
  <c r="J304" i="1" s="1"/>
  <c r="I329" i="1"/>
  <c r="J329" i="1" s="1"/>
  <c r="I67" i="1"/>
  <c r="J67" i="1" s="1"/>
  <c r="I520" i="1"/>
  <c r="J520" i="1" s="1"/>
  <c r="I133" i="1"/>
  <c r="J133" i="1" s="1"/>
  <c r="J567" i="1"/>
  <c r="I58" i="1"/>
  <c r="J58" i="1" s="1"/>
  <c r="I99" i="1"/>
  <c r="J99" i="1" s="1"/>
  <c r="I286" i="1"/>
  <c r="J286" i="1" s="1"/>
  <c r="I314" i="1"/>
  <c r="J314" i="1" s="1"/>
  <c r="I335" i="1"/>
  <c r="I377" i="1"/>
  <c r="J377" i="1" s="1"/>
  <c r="I396" i="1"/>
  <c r="J396" i="1" s="1"/>
  <c r="I460" i="1"/>
  <c r="J460" i="1" s="1"/>
  <c r="I490" i="1"/>
  <c r="J490" i="1" s="1"/>
  <c r="I59" i="1"/>
  <c r="J59" i="1" s="1"/>
  <c r="I73" i="1"/>
  <c r="J73" i="1" s="1"/>
  <c r="J80" i="1"/>
  <c r="J107" i="1"/>
  <c r="I129" i="1"/>
  <c r="J129" i="1" s="1"/>
  <c r="I175" i="1"/>
  <c r="J175" i="1" s="1"/>
  <c r="I216" i="1"/>
  <c r="J216" i="1" s="1"/>
  <c r="I235" i="1"/>
  <c r="J235" i="1" s="1"/>
  <c r="I248" i="1"/>
  <c r="I253" i="1"/>
  <c r="J253" i="1" s="1"/>
  <c r="J287" i="1"/>
  <c r="I298" i="1"/>
  <c r="J298" i="1" s="1"/>
  <c r="I336" i="1"/>
  <c r="J336" i="1" s="1"/>
  <c r="I351" i="1"/>
  <c r="J351" i="1" s="1"/>
  <c r="I371" i="1"/>
  <c r="J371" i="1" s="1"/>
  <c r="I397" i="1"/>
  <c r="J397" i="1" s="1"/>
  <c r="I403" i="1"/>
  <c r="J403" i="1" s="1"/>
  <c r="I409" i="1"/>
  <c r="J409" i="1" s="1"/>
  <c r="I415" i="1"/>
  <c r="J415" i="1" s="1"/>
  <c r="I422" i="1"/>
  <c r="J422" i="1" s="1"/>
  <c r="I429" i="1"/>
  <c r="J429" i="1" s="1"/>
  <c r="I435" i="1"/>
  <c r="J435" i="1" s="1"/>
  <c r="I534" i="1"/>
  <c r="J534" i="1" s="1"/>
  <c r="J541" i="1"/>
  <c r="I549" i="1"/>
  <c r="J549" i="1" s="1"/>
  <c r="I609" i="1"/>
  <c r="I615" i="1"/>
  <c r="I632" i="1"/>
  <c r="J632" i="1" s="1"/>
  <c r="I189" i="1"/>
  <c r="J189" i="1" s="1"/>
  <c r="I65" i="1"/>
  <c r="J65" i="1" s="1"/>
  <c r="I182" i="1"/>
  <c r="J182" i="1" s="1"/>
  <c r="I215" i="1"/>
  <c r="J215" i="1" s="1"/>
  <c r="I252" i="1"/>
  <c r="J252" i="1" s="1"/>
  <c r="I328" i="1"/>
  <c r="J328" i="1" s="1"/>
  <c r="I357" i="1"/>
  <c r="J357" i="1" s="1"/>
  <c r="I389" i="1"/>
  <c r="J389" i="1" s="1"/>
  <c r="J428" i="1"/>
  <c r="I434" i="1"/>
  <c r="J434" i="1" s="1"/>
  <c r="I475" i="1"/>
  <c r="J475" i="1" s="1"/>
  <c r="I498" i="1"/>
  <c r="J498" i="1" s="1"/>
  <c r="I519" i="1"/>
  <c r="I548" i="1"/>
  <c r="J548" i="1" s="1"/>
  <c r="I555" i="1"/>
  <c r="J555" i="1" s="1"/>
  <c r="J621" i="1"/>
  <c r="J53" i="1"/>
  <c r="I130" i="1"/>
  <c r="J130" i="1" s="1"/>
  <c r="I169" i="1"/>
  <c r="J169" i="1" s="1"/>
  <c r="I223" i="1"/>
  <c r="J223" i="1" s="1"/>
  <c r="I236" i="1"/>
  <c r="J236" i="1" s="1"/>
  <c r="I271" i="1"/>
  <c r="J271" i="1" s="1"/>
  <c r="I322" i="1"/>
  <c r="J322" i="1" s="1"/>
  <c r="I352" i="1"/>
  <c r="J352" i="1" s="1"/>
  <c r="I359" i="1"/>
  <c r="I372" i="1"/>
  <c r="J372" i="1" s="1"/>
  <c r="I391" i="1"/>
  <c r="I398" i="1"/>
  <c r="J398" i="1" s="1"/>
  <c r="I416" i="1"/>
  <c r="J416" i="1" s="1"/>
  <c r="I423" i="1"/>
  <c r="J423" i="1" s="1"/>
  <c r="I449" i="1"/>
  <c r="J449" i="1" s="1"/>
  <c r="J462" i="1"/>
  <c r="I484" i="1"/>
  <c r="J484" i="1" s="1"/>
  <c r="I492" i="1"/>
  <c r="J492" i="1" s="1"/>
  <c r="I513" i="1"/>
  <c r="J513" i="1" s="1"/>
  <c r="I527" i="1"/>
  <c r="J527" i="1" s="1"/>
  <c r="I535" i="1"/>
  <c r="J535" i="1" s="1"/>
  <c r="I542" i="1"/>
  <c r="J542" i="1" s="1"/>
  <c r="I57" i="1"/>
  <c r="J57" i="1" s="1"/>
  <c r="I87" i="1"/>
  <c r="I115" i="1"/>
  <c r="J115" i="1" s="1"/>
  <c r="I142" i="1"/>
  <c r="J142" i="1" s="1"/>
  <c r="I217" i="1"/>
  <c r="J217" i="1" s="1"/>
  <c r="I79" i="1"/>
  <c r="I228" i="1"/>
  <c r="J228" i="1" s="1"/>
  <c r="I350" i="1"/>
  <c r="J350" i="1" s="1"/>
  <c r="I421" i="1"/>
  <c r="J421" i="1" s="1"/>
  <c r="I447" i="1"/>
  <c r="J447" i="1" s="1"/>
  <c r="J511" i="1"/>
  <c r="I533" i="1"/>
  <c r="J533" i="1" s="1"/>
  <c r="I563" i="1"/>
  <c r="I108" i="1"/>
  <c r="J108" i="1" s="1"/>
  <c r="I109" i="1"/>
  <c r="J109" i="1" s="1"/>
  <c r="I123" i="1"/>
  <c r="J123" i="1" s="1"/>
  <c r="J138" i="1"/>
  <c r="I151" i="1"/>
  <c r="J151" i="1" s="1"/>
  <c r="I170" i="1"/>
  <c r="J170" i="1" s="1"/>
  <c r="I198" i="1"/>
  <c r="J198" i="1" s="1"/>
  <c r="I210" i="1"/>
  <c r="J210" i="1" s="1"/>
  <c r="J237" i="1"/>
  <c r="I243" i="1"/>
  <c r="J243" i="1" s="1"/>
  <c r="J255" i="1"/>
  <c r="I310" i="1"/>
  <c r="J310" i="1" s="1"/>
  <c r="I338" i="1"/>
  <c r="J338" i="1" s="1"/>
  <c r="I353" i="1"/>
  <c r="J353" i="1" s="1"/>
  <c r="I373" i="1"/>
  <c r="J373" i="1" s="1"/>
  <c r="I379" i="1"/>
  <c r="J379" i="1" s="1"/>
  <c r="I392" i="1"/>
  <c r="J392" i="1" s="1"/>
  <c r="I417" i="1"/>
  <c r="J417" i="1" s="1"/>
  <c r="I424" i="1"/>
  <c r="J424" i="1" s="1"/>
  <c r="I443" i="1"/>
  <c r="J443" i="1" s="1"/>
  <c r="I450" i="1"/>
  <c r="J450" i="1" s="1"/>
  <c r="I485" i="1"/>
  <c r="J485" i="1" s="1"/>
  <c r="I493" i="1"/>
  <c r="J493" i="1" s="1"/>
  <c r="I514" i="1"/>
  <c r="J514" i="1" s="1"/>
  <c r="J558" i="1"/>
  <c r="I566" i="1"/>
  <c r="J566" i="1" s="1"/>
  <c r="I589" i="1"/>
  <c r="I617" i="1"/>
  <c r="J617" i="1" s="1"/>
  <c r="I642" i="1"/>
  <c r="I61" i="1"/>
  <c r="J61" i="1" s="1"/>
  <c r="I197" i="1"/>
  <c r="J197" i="1" s="1"/>
  <c r="I241" i="1"/>
  <c r="J241" i="1" s="1"/>
  <c r="I316" i="1"/>
  <c r="J85" i="1"/>
  <c r="I72" i="1"/>
  <c r="J148" i="1"/>
  <c r="I102" i="1"/>
  <c r="J102" i="1" s="1"/>
  <c r="I132" i="1"/>
  <c r="J132" i="1" s="1"/>
  <c r="J139" i="1"/>
  <c r="I145" i="1"/>
  <c r="I143" i="1" s="1"/>
  <c r="J143" i="1" s="1"/>
  <c r="I152" i="1"/>
  <c r="J152" i="1" s="1"/>
  <c r="I159" i="1"/>
  <c r="J159" i="1" s="1"/>
  <c r="I165" i="1"/>
  <c r="J171" i="1"/>
  <c r="I178" i="1"/>
  <c r="J178" i="1" s="1"/>
  <c r="I199" i="1"/>
  <c r="J199" i="1" s="1"/>
  <c r="I211" i="1"/>
  <c r="J211" i="1" s="1"/>
  <c r="I231" i="1"/>
  <c r="J231" i="1" s="1"/>
  <c r="J238" i="1"/>
  <c r="I244" i="1"/>
  <c r="J244" i="1" s="1"/>
  <c r="J266" i="1"/>
  <c r="I311" i="1"/>
  <c r="J311" i="1" s="1"/>
  <c r="I324" i="1"/>
  <c r="I339" i="1"/>
  <c r="J339" i="1" s="1"/>
  <c r="I346" i="1"/>
  <c r="J346" i="1" s="1"/>
  <c r="I367" i="1"/>
  <c r="J367" i="1" s="1"/>
  <c r="I393" i="1"/>
  <c r="J393" i="1" s="1"/>
  <c r="I405" i="1"/>
  <c r="J405" i="1" s="1"/>
  <c r="I418" i="1"/>
  <c r="J418" i="1" s="1"/>
  <c r="I431" i="1"/>
  <c r="J431" i="1" s="1"/>
  <c r="I437" i="1"/>
  <c r="J437" i="1" s="1"/>
  <c r="J444" i="1"/>
  <c r="I451" i="1"/>
  <c r="J451" i="1" s="1"/>
  <c r="I457" i="1"/>
  <c r="J457" i="1" s="1"/>
  <c r="I471" i="1"/>
  <c r="I478" i="1"/>
  <c r="J478" i="1" s="1"/>
  <c r="I494" i="1"/>
  <c r="J494" i="1" s="1"/>
  <c r="I507" i="1"/>
  <c r="I515" i="1"/>
  <c r="J515" i="1" s="1"/>
  <c r="I559" i="1"/>
  <c r="J559" i="1" s="1"/>
  <c r="J611" i="1"/>
  <c r="I121" i="1"/>
  <c r="I150" i="1"/>
  <c r="I176" i="1"/>
  <c r="J176" i="1" s="1"/>
  <c r="I385" i="1"/>
  <c r="J385" i="1" s="1"/>
  <c r="I51" i="1"/>
  <c r="J51" i="1" s="1"/>
  <c r="J62" i="1"/>
  <c r="I89" i="1"/>
  <c r="J89" i="1" s="1"/>
  <c r="I96" i="1"/>
  <c r="J110" i="1"/>
  <c r="I117" i="1"/>
  <c r="J117" i="1" s="1"/>
  <c r="I55" i="1"/>
  <c r="I83" i="1"/>
  <c r="J83" i="1" s="1"/>
  <c r="J90" i="1"/>
  <c r="J97" i="1"/>
  <c r="I103" i="1"/>
  <c r="J103" i="1" s="1"/>
  <c r="I111" i="1"/>
  <c r="J111" i="1" s="1"/>
  <c r="I118" i="1"/>
  <c r="J118" i="1" s="1"/>
  <c r="I125" i="1"/>
  <c r="I179" i="1"/>
  <c r="J179" i="1" s="1"/>
  <c r="J186" i="1"/>
  <c r="I193" i="1"/>
  <c r="I212" i="1"/>
  <c r="J212" i="1" s="1"/>
  <c r="I219" i="1"/>
  <c r="J219" i="1" s="1"/>
  <c r="I232" i="1"/>
  <c r="J232" i="1" s="1"/>
  <c r="I239" i="1"/>
  <c r="J239" i="1" s="1"/>
  <c r="J245" i="1"/>
  <c r="I267" i="1"/>
  <c r="J267" i="1" s="1"/>
  <c r="I295" i="1"/>
  <c r="I325" i="1"/>
  <c r="J325" i="1" s="1"/>
  <c r="I340" i="1"/>
  <c r="J340" i="1" s="1"/>
  <c r="I347" i="1"/>
  <c r="J347" i="1" s="1"/>
  <c r="J368" i="1"/>
  <c r="I386" i="1"/>
  <c r="J386" i="1" s="1"/>
  <c r="I400" i="1"/>
  <c r="J400" i="1" s="1"/>
  <c r="I406" i="1"/>
  <c r="J406" i="1" s="1"/>
  <c r="I419" i="1"/>
  <c r="J419" i="1" s="1"/>
  <c r="I438" i="1"/>
  <c r="J438" i="1" s="1"/>
  <c r="I445" i="1"/>
  <c r="J445" i="1" s="1"/>
  <c r="J530" i="1"/>
  <c r="I545" i="1"/>
  <c r="J545" i="1" s="1"/>
  <c r="I552" i="1"/>
  <c r="J552" i="1" s="1"/>
  <c r="I583" i="1"/>
  <c r="J583" i="1" s="1"/>
  <c r="I628" i="1"/>
  <c r="J628" i="1" s="1"/>
  <c r="I636" i="1"/>
  <c r="J636" i="1" s="1"/>
  <c r="I66" i="1"/>
  <c r="J66" i="1" s="1"/>
  <c r="I127" i="1"/>
  <c r="I153" i="1"/>
  <c r="J153" i="1" s="1"/>
  <c r="I177" i="1"/>
  <c r="J177" i="1" s="1"/>
  <c r="I205" i="1"/>
  <c r="I225" i="1"/>
  <c r="J225" i="1" s="1"/>
  <c r="I56" i="1"/>
  <c r="J56" i="1" s="1"/>
  <c r="I77" i="1"/>
  <c r="J77" i="1" s="1"/>
  <c r="I84" i="1"/>
  <c r="J84" i="1" s="1"/>
  <c r="I91" i="1"/>
  <c r="J91" i="1" s="1"/>
  <c r="I104" i="1"/>
  <c r="J104" i="1" s="1"/>
  <c r="I112" i="1"/>
  <c r="J112" i="1" s="1"/>
  <c r="I154" i="1"/>
  <c r="J154" i="1" s="1"/>
  <c r="I173" i="1"/>
  <c r="I187" i="1"/>
  <c r="J187" i="1" s="1"/>
  <c r="I194" i="1"/>
  <c r="J194" i="1" s="1"/>
  <c r="J213" i="1"/>
  <c r="I220" i="1"/>
  <c r="J220" i="1" s="1"/>
  <c r="I226" i="1"/>
  <c r="J226" i="1" s="1"/>
  <c r="J233" i="1"/>
  <c r="I268" i="1"/>
  <c r="J268" i="1" s="1"/>
  <c r="I290" i="1"/>
  <c r="J290" i="1" s="1"/>
  <c r="J296" i="1"/>
  <c r="I301" i="1"/>
  <c r="J301" i="1" s="1"/>
  <c r="I307" i="1"/>
  <c r="I319" i="1"/>
  <c r="J319" i="1" s="1"/>
  <c r="J348" i="1"/>
  <c r="I355" i="1"/>
  <c r="J355" i="1" s="1"/>
  <c r="I362" i="1"/>
  <c r="I369" i="1"/>
  <c r="J369" i="1" s="1"/>
  <c r="I375" i="1"/>
  <c r="J375" i="1" s="1"/>
  <c r="I387" i="1"/>
  <c r="J387" i="1" s="1"/>
  <c r="I401" i="1"/>
  <c r="J401" i="1" s="1"/>
  <c r="I407" i="1"/>
  <c r="J407" i="1" s="1"/>
  <c r="I413" i="1"/>
  <c r="I426" i="1"/>
  <c r="J426" i="1" s="1"/>
  <c r="J453" i="1"/>
  <c r="I465" i="1"/>
  <c r="J465" i="1" s="1"/>
  <c r="I480" i="1"/>
  <c r="J480" i="1" s="1"/>
  <c r="I488" i="1"/>
  <c r="J488" i="1" s="1"/>
  <c r="J503" i="1"/>
  <c r="I509" i="1"/>
  <c r="J509" i="1" s="1"/>
  <c r="I517" i="1"/>
  <c r="J517" i="1" s="1"/>
  <c r="I524" i="1"/>
  <c r="I531" i="1"/>
  <c r="J531" i="1" s="1"/>
  <c r="I561" i="1"/>
  <c r="J561" i="1" s="1"/>
  <c r="I576" i="1"/>
  <c r="J576" i="1" s="1"/>
  <c r="I629" i="1"/>
  <c r="J629" i="1" s="1"/>
  <c r="I75" i="1"/>
  <c r="I101" i="1"/>
  <c r="J101" i="1" s="1"/>
  <c r="I128" i="1"/>
  <c r="J128" i="1" s="1"/>
  <c r="I157" i="1"/>
  <c r="J157" i="1" s="1"/>
  <c r="I180" i="1"/>
  <c r="J180" i="1" s="1"/>
  <c r="I229" i="1"/>
  <c r="J229" i="1" s="1"/>
  <c r="I473" i="1"/>
  <c r="J473" i="1" s="1"/>
  <c r="I141" i="1"/>
  <c r="J141" i="1" s="1"/>
  <c r="I155" i="1"/>
  <c r="J155" i="1" s="1"/>
  <c r="J161" i="1"/>
  <c r="J167" i="1"/>
  <c r="I181" i="1"/>
  <c r="J181" i="1" s="1"/>
  <c r="I201" i="1"/>
  <c r="J201" i="1" s="1"/>
  <c r="I207" i="1"/>
  <c r="J207" i="1" s="1"/>
  <c r="J214" i="1"/>
  <c r="J221" i="1"/>
  <c r="I227" i="1"/>
  <c r="J227" i="1" s="1"/>
  <c r="I258" i="1"/>
  <c r="J269" i="1"/>
  <c r="I285" i="1"/>
  <c r="J285" i="1" s="1"/>
  <c r="I291" i="1"/>
  <c r="J291" i="1" s="1"/>
  <c r="I302" i="1"/>
  <c r="J302" i="1" s="1"/>
  <c r="I320" i="1"/>
  <c r="J320" i="1" s="1"/>
  <c r="J327" i="1"/>
  <c r="I342" i="1"/>
  <c r="I349" i="1"/>
  <c r="J349" i="1" s="1"/>
  <c r="J356" i="1"/>
  <c r="I363" i="1"/>
  <c r="J363" i="1" s="1"/>
  <c r="J376" i="1"/>
  <c r="I382" i="1"/>
  <c r="I388" i="1"/>
  <c r="J388" i="1" s="1"/>
  <c r="I395" i="1"/>
  <c r="J395" i="1" s="1"/>
  <c r="I427" i="1"/>
  <c r="J427" i="1" s="1"/>
  <c r="I433" i="1"/>
  <c r="J433" i="1" s="1"/>
  <c r="I440" i="1"/>
  <c r="J440" i="1" s="1"/>
  <c r="I459" i="1"/>
  <c r="J459" i="1" s="1"/>
  <c r="I466" i="1"/>
  <c r="J466" i="1" s="1"/>
  <c r="I474" i="1"/>
  <c r="J474" i="1" s="1"/>
  <c r="I481" i="1"/>
  <c r="J481" i="1" s="1"/>
  <c r="I489" i="1"/>
  <c r="J489" i="1" s="1"/>
  <c r="I497" i="1"/>
  <c r="I510" i="1"/>
  <c r="J510" i="1" s="1"/>
  <c r="I525" i="1"/>
  <c r="J525" i="1" s="1"/>
  <c r="I554" i="1"/>
  <c r="J554" i="1" s="1"/>
  <c r="I570" i="1"/>
  <c r="J577" i="1"/>
  <c r="I646" i="1"/>
  <c r="I105" i="1"/>
  <c r="J105" i="1" s="1"/>
  <c r="I131" i="1"/>
  <c r="J131" i="1" s="1"/>
  <c r="I158" i="1"/>
  <c r="J158" i="1" s="1"/>
  <c r="I185" i="1"/>
  <c r="I209" i="1"/>
  <c r="J209" i="1" s="1"/>
  <c r="I254" i="1"/>
  <c r="J254" i="1" s="1"/>
  <c r="I337" i="1"/>
  <c r="J337" i="1" s="1"/>
  <c r="I482" i="1"/>
  <c r="J482" i="1" s="1"/>
  <c r="J644" i="1"/>
  <c r="J579" i="1"/>
  <c r="I464" i="1"/>
  <c r="J464" i="1" s="1"/>
  <c r="I543" i="1"/>
  <c r="J543" i="1" s="1"/>
  <c r="I603" i="1"/>
  <c r="J603" i="1" s="1"/>
  <c r="I439" i="1"/>
  <c r="J439" i="1" s="1"/>
  <c r="I544" i="1"/>
  <c r="J544" i="1" s="1"/>
  <c r="J599" i="1"/>
  <c r="J633" i="1"/>
  <c r="I487" i="1"/>
  <c r="I495" i="1"/>
  <c r="J495" i="1" s="1"/>
  <c r="I573" i="1"/>
  <c r="J573" i="1" s="1"/>
  <c r="I593" i="1"/>
  <c r="J483" i="1"/>
  <c r="J491" i="1"/>
  <c r="J505" i="1"/>
  <c r="J512" i="1"/>
  <c r="J532" i="1"/>
  <c r="J553" i="1"/>
  <c r="J560" i="1"/>
  <c r="J581" i="1"/>
  <c r="J587" i="1"/>
  <c r="J606" i="1"/>
  <c r="J613" i="1"/>
  <c r="J634" i="1"/>
  <c r="I468" i="1"/>
  <c r="I479" i="1"/>
  <c r="J479" i="1" s="1"/>
  <c r="I508" i="1"/>
  <c r="J508" i="1" s="1"/>
  <c r="I516" i="1"/>
  <c r="J516" i="1" s="1"/>
  <c r="I547" i="1"/>
  <c r="I564" i="1"/>
  <c r="J564" i="1" s="1"/>
  <c r="I574" i="1"/>
  <c r="J574" i="1" s="1"/>
  <c r="I630" i="1"/>
  <c r="J630" i="1" s="1"/>
  <c r="I638" i="1"/>
  <c r="J638" i="1" s="1"/>
  <c r="J582" i="1"/>
  <c r="J607" i="1"/>
  <c r="J635" i="1"/>
  <c r="I442" i="1"/>
  <c r="J442" i="1" s="1"/>
  <c r="I536" i="1"/>
  <c r="J536" i="1" s="1"/>
  <c r="I565" i="1"/>
  <c r="J565" i="1" s="1"/>
  <c r="I575" i="1"/>
  <c r="J575" i="1" s="1"/>
  <c r="I619" i="1"/>
  <c r="I631" i="1"/>
  <c r="J631" i="1" s="1"/>
  <c r="I461" i="1"/>
  <c r="J461" i="1" s="1"/>
  <c r="I472" i="1"/>
  <c r="J472" i="1" s="1"/>
  <c r="I529" i="1"/>
  <c r="J529" i="1" s="1"/>
  <c r="I557" i="1"/>
  <c r="J557" i="1" s="1"/>
  <c r="I585" i="1"/>
  <c r="J585" i="1" s="1"/>
  <c r="I597" i="1"/>
  <c r="J597" i="1" s="1"/>
  <c r="J625" i="1"/>
  <c r="J279" i="1"/>
  <c r="J283" i="1"/>
  <c r="I276" i="1"/>
  <c r="J195" i="1"/>
  <c r="J114" i="1"/>
  <c r="J60" i="1"/>
  <c r="J137" i="1"/>
  <c r="J203" i="1"/>
  <c r="J50" i="1"/>
  <c r="J145" i="1" l="1"/>
  <c r="I275" i="1"/>
  <c r="J275" i="1" s="1"/>
  <c r="J619" i="1"/>
  <c r="I618" i="1"/>
  <c r="J618" i="1" s="1"/>
  <c r="J468" i="1"/>
  <c r="I467" i="1"/>
  <c r="J467" i="1" s="1"/>
  <c r="J487" i="1"/>
  <c r="I486" i="1"/>
  <c r="J486" i="1" s="1"/>
  <c r="J497" i="1"/>
  <c r="I496" i="1"/>
  <c r="J496" i="1" s="1"/>
  <c r="J258" i="1"/>
  <c r="I257" i="1"/>
  <c r="J257" i="1" s="1"/>
  <c r="J127" i="1"/>
  <c r="I126" i="1"/>
  <c r="J126" i="1" s="1"/>
  <c r="J324" i="1"/>
  <c r="I323" i="1"/>
  <c r="J323" i="1" s="1"/>
  <c r="J359" i="1"/>
  <c r="I358" i="1"/>
  <c r="J358" i="1" s="1"/>
  <c r="I81" i="1"/>
  <c r="J81" i="1" s="1"/>
  <c r="I63" i="1"/>
  <c r="J63" i="1" s="1"/>
  <c r="J342" i="1"/>
  <c r="I341" i="1"/>
  <c r="J341" i="1" s="1"/>
  <c r="J75" i="1"/>
  <c r="I74" i="1"/>
  <c r="J74" i="1" s="1"/>
  <c r="J307" i="1"/>
  <c r="I306" i="1"/>
  <c r="J306" i="1" s="1"/>
  <c r="J193" i="1"/>
  <c r="I192" i="1"/>
  <c r="J507" i="1"/>
  <c r="I502" i="1"/>
  <c r="J642" i="1"/>
  <c r="I641" i="1"/>
  <c r="J87" i="1"/>
  <c r="I86" i="1"/>
  <c r="J86" i="1" s="1"/>
  <c r="J335" i="1"/>
  <c r="I331" i="1"/>
  <c r="J331" i="1" s="1"/>
  <c r="I317" i="1"/>
  <c r="J317" i="1" s="1"/>
  <c r="I136" i="1"/>
  <c r="J295" i="1"/>
  <c r="I294" i="1"/>
  <c r="J294" i="1" s="1"/>
  <c r="J165" i="1"/>
  <c r="I164" i="1"/>
  <c r="J615" i="1"/>
  <c r="I612" i="1"/>
  <c r="J612" i="1" s="1"/>
  <c r="I312" i="1"/>
  <c r="J312" i="1" s="1"/>
  <c r="I539" i="1"/>
  <c r="I113" i="1"/>
  <c r="J113" i="1" s="1"/>
  <c r="J589" i="1"/>
  <c r="I588" i="1"/>
  <c r="J588" i="1" s="1"/>
  <c r="J609" i="1"/>
  <c r="I608" i="1"/>
  <c r="J608" i="1" s="1"/>
  <c r="I344" i="1"/>
  <c r="I49" i="1"/>
  <c r="J646" i="1"/>
  <c r="I645" i="1"/>
  <c r="J645" i="1" s="1"/>
  <c r="J382" i="1"/>
  <c r="I381" i="1"/>
  <c r="J381" i="1" s="1"/>
  <c r="J72" i="1"/>
  <c r="I71" i="1"/>
  <c r="J547" i="1"/>
  <c r="I546" i="1"/>
  <c r="J546" i="1" s="1"/>
  <c r="J570" i="1"/>
  <c r="I569" i="1"/>
  <c r="J569" i="1" s="1"/>
  <c r="J173" i="1"/>
  <c r="I172" i="1"/>
  <c r="J172" i="1" s="1"/>
  <c r="J125" i="1"/>
  <c r="I124" i="1"/>
  <c r="J124" i="1" s="1"/>
  <c r="J150" i="1"/>
  <c r="I149" i="1"/>
  <c r="J149" i="1" s="1"/>
  <c r="J471" i="1"/>
  <c r="I470" i="1"/>
  <c r="J470" i="1" s="1"/>
  <c r="J519" i="1"/>
  <c r="I518" i="1"/>
  <c r="J518" i="1" s="1"/>
  <c r="J248" i="1"/>
  <c r="I247" i="1"/>
  <c r="J247" i="1" s="1"/>
  <c r="I455" i="1"/>
  <c r="J455" i="1" s="1"/>
  <c r="I262" i="1"/>
  <c r="I326" i="1"/>
  <c r="J326" i="1" s="1"/>
  <c r="J593" i="1"/>
  <c r="I592" i="1"/>
  <c r="J592" i="1" s="1"/>
  <c r="J362" i="1"/>
  <c r="I361" i="1"/>
  <c r="J361" i="1" s="1"/>
  <c r="J205" i="1"/>
  <c r="I204" i="1"/>
  <c r="J204" i="1" s="1"/>
  <c r="J121" i="1"/>
  <c r="I120" i="1"/>
  <c r="J316" i="1"/>
  <c r="I315" i="1"/>
  <c r="J315" i="1" s="1"/>
  <c r="J79" i="1"/>
  <c r="I78" i="1"/>
  <c r="J78" i="1" s="1"/>
  <c r="I365" i="1"/>
  <c r="I578" i="1"/>
  <c r="J578" i="1" s="1"/>
  <c r="J524" i="1"/>
  <c r="I523" i="1"/>
  <c r="J523" i="1" s="1"/>
  <c r="J96" i="1"/>
  <c r="I95" i="1"/>
  <c r="J95" i="1" s="1"/>
  <c r="J563" i="1"/>
  <c r="I562" i="1"/>
  <c r="J562" i="1" s="1"/>
  <c r="J391" i="1"/>
  <c r="I390" i="1"/>
  <c r="J390" i="1" s="1"/>
  <c r="I476" i="1"/>
  <c r="I106" i="1"/>
  <c r="J185" i="1"/>
  <c r="I183" i="1"/>
  <c r="J183" i="1" s="1"/>
  <c r="J413" i="1"/>
  <c r="I411" i="1"/>
  <c r="I595" i="1"/>
  <c r="I601" i="1"/>
  <c r="I624" i="1"/>
  <c r="J55" i="1"/>
  <c r="J276" i="1"/>
  <c r="J601" i="1" l="1"/>
  <c r="I600" i="1"/>
  <c r="J600" i="1" s="1"/>
  <c r="J344" i="1"/>
  <c r="I343" i="1"/>
  <c r="J343" i="1" s="1"/>
  <c r="I591" i="1"/>
  <c r="J591" i="1" s="1"/>
  <c r="J595" i="1"/>
  <c r="J365" i="1"/>
  <c r="I364" i="1"/>
  <c r="J364" i="1" s="1"/>
  <c r="I70" i="1"/>
  <c r="J71" i="1"/>
  <c r="I274" i="1"/>
  <c r="J274" i="1" s="1"/>
  <c r="I191" i="1"/>
  <c r="J192" i="1"/>
  <c r="J411" i="1"/>
  <c r="I163" i="1"/>
  <c r="J163" i="1" s="1"/>
  <c r="J164" i="1"/>
  <c r="J641" i="1"/>
  <c r="I640" i="1"/>
  <c r="J640" i="1" s="1"/>
  <c r="I94" i="1"/>
  <c r="J94" i="1" s="1"/>
  <c r="J106" i="1"/>
  <c r="J120" i="1"/>
  <c r="I119" i="1"/>
  <c r="J119" i="1" s="1"/>
  <c r="J624" i="1"/>
  <c r="I623" i="1"/>
  <c r="J623" i="1" s="1"/>
  <c r="I469" i="1"/>
  <c r="J469" i="1" s="1"/>
  <c r="J476" i="1"/>
  <c r="I261" i="1"/>
  <c r="J261" i="1" s="1"/>
  <c r="J262" i="1"/>
  <c r="J49" i="1"/>
  <c r="I48" i="1"/>
  <c r="I538" i="1"/>
  <c r="J539" i="1"/>
  <c r="J136" i="1"/>
  <c r="I135" i="1"/>
  <c r="J135" i="1" s="1"/>
  <c r="J502" i="1"/>
  <c r="I501" i="1"/>
  <c r="I410" i="1" l="1"/>
  <c r="J410" i="1" s="1"/>
  <c r="J48" i="1"/>
  <c r="J501" i="1"/>
  <c r="J191" i="1"/>
  <c r="I568" i="1"/>
  <c r="J568" i="1" s="1"/>
  <c r="J538" i="1"/>
  <c r="I537" i="1"/>
  <c r="J537" i="1" s="1"/>
  <c r="J70" i="1"/>
  <c r="I69" i="1"/>
  <c r="J69" i="1" s="1"/>
  <c r="I190" i="1" l="1"/>
  <c r="J190" i="1" s="1"/>
  <c r="I500" i="1"/>
  <c r="J500" i="1" s="1"/>
  <c r="I93" i="1"/>
  <c r="J93" i="1" l="1"/>
  <c r="H650" i="1"/>
  <c r="H649" i="1" s="1"/>
</calcChain>
</file>

<file path=xl/sharedStrings.xml><?xml version="1.0" encoding="utf-8"?>
<sst xmlns="http://schemas.openxmlformats.org/spreadsheetml/2006/main" count="2718" uniqueCount="1589">
  <si>
    <t>Obra</t>
  </si>
  <si>
    <t>Bancos</t>
  </si>
  <si>
    <t>B.D.I.</t>
  </si>
  <si>
    <t>Encargos Sociais</t>
  </si>
  <si>
    <t>ORÇAMENTO TRE LICITAÇÃO 01 REFORMA DO ANEXO III</t>
  </si>
  <si>
    <t xml:space="preserve">SINAPI - 11/2019 - Bahia
ORSE - 11/2019 - Sergipe
</t>
  </si>
  <si>
    <t>22,88%</t>
  </si>
  <si>
    <t>Não Desonerado: 
Horista: 114,00%
Mensalista: 70,98%</t>
  </si>
  <si>
    <t>Planilha Orçamentária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</si>
  <si>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</si>
  <si>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</si>
  <si>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</si>
  <si>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</si>
  <si>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</si>
  <si>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</si>
  <si>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</si>
  <si>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</si>
  <si>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</si>
  <si>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</si>
  <si>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</si>
  <si>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DESPESAS ADMINISTRATIVAS</t>
  </si>
  <si>
    <t xml:space="preserve"> 1.1 </t>
  </si>
  <si>
    <t>DESPESAS COM PESSOAL</t>
  </si>
  <si>
    <t xml:space="preserve"> 1.1.1 </t>
  </si>
  <si>
    <t xml:space="preserve"> 93565 </t>
  </si>
  <si>
    <t>SINAPI</t>
  </si>
  <si>
    <t>ENGENHEIRO CIVIL DE OBRA JUNIOR COM ENCARGOS COMPLEMENTARES</t>
  </si>
  <si>
    <t>MES</t>
  </si>
  <si>
    <t xml:space="preserve"> 1.1.2 </t>
  </si>
  <si>
    <t xml:space="preserve"> 91677 </t>
  </si>
  <si>
    <t>ENGENHEIRO ELETRICISTA COM ENCARGOS COMPLEMENTARES</t>
  </si>
  <si>
    <t>H</t>
  </si>
  <si>
    <t xml:space="preserve"> 1.1.3 </t>
  </si>
  <si>
    <t xml:space="preserve"> CM00160 </t>
  </si>
  <si>
    <t>Próprio</t>
  </si>
  <si>
    <t>ENGENHEIRO DE SEGURANÇA COM ENCARGOS COMPLEMENTARES</t>
  </si>
  <si>
    <t xml:space="preserve"> 1.1.4 </t>
  </si>
  <si>
    <t xml:space="preserve"> CM00161 </t>
  </si>
  <si>
    <t>ENGENHEIRO MECÂNICO COM ENCARGOS COMPLEMENTARES</t>
  </si>
  <si>
    <t xml:space="preserve"> 1.1.5 </t>
  </si>
  <si>
    <t xml:space="preserve"> 100321 </t>
  </si>
  <si>
    <t>TÉCNICO EM SEGURANÇA DO TRABALHO COM ENCARGOS COMPLEMENTARES</t>
  </si>
  <si>
    <t xml:space="preserve"> 1.1.6 </t>
  </si>
  <si>
    <t xml:space="preserve"> 93572 </t>
  </si>
  <si>
    <t>ENCARREGADO GERAL DE OBRAS COM ENCARGOS COMPLEMENTARES</t>
  </si>
  <si>
    <t xml:space="preserve"> 1.1.7 </t>
  </si>
  <si>
    <t xml:space="preserve"> CM00162 </t>
  </si>
  <si>
    <t>ENCARREGADO DE HIDRÁULICA COM ENCARGOS COMPLEMENTARES</t>
  </si>
  <si>
    <t>MÊS</t>
  </si>
  <si>
    <t xml:space="preserve"> 1.1.8 </t>
  </si>
  <si>
    <t xml:space="preserve"> 88266 </t>
  </si>
  <si>
    <t>ELETROTÉCNICO COM ENCARGOS COMPLEMENTARES</t>
  </si>
  <si>
    <t xml:space="preserve"> 1.1.9 </t>
  </si>
  <si>
    <t xml:space="preserve"> 93563 </t>
  </si>
  <si>
    <t>ALMOXARIFE COM ENCARGOS COMPLEMENTARES</t>
  </si>
  <si>
    <t xml:space="preserve"> 1.1.10 </t>
  </si>
  <si>
    <t xml:space="preserve"> 93566 </t>
  </si>
  <si>
    <t>AUXILIAR DE ESCRITORIO COM ENCARGOS COMPLEMENTARES</t>
  </si>
  <si>
    <t xml:space="preserve"> 1.1.11 </t>
  </si>
  <si>
    <t xml:space="preserve"> 88326 </t>
  </si>
  <si>
    <t>VIGIA NOTURNO COM ENCARGOS COMPLEMENTARES</t>
  </si>
  <si>
    <t xml:space="preserve"> 1.1.12 </t>
  </si>
  <si>
    <t xml:space="preserve"> 90781 </t>
  </si>
  <si>
    <t>TOPOGRAFO COM ENCARGOS COMPLEMENTARES</t>
  </si>
  <si>
    <t xml:space="preserve"> 1.1.13 </t>
  </si>
  <si>
    <t xml:space="preserve"> 88253 </t>
  </si>
  <si>
    <t>AUXILIAR DE TOPÓGRAFO COM ENCARGOS COMPLEMENTARES</t>
  </si>
  <si>
    <t xml:space="preserve"> 1.2 </t>
  </si>
  <si>
    <t>DESPESA DE CONSUMO GERAL</t>
  </si>
  <si>
    <t xml:space="preserve"> 1.2.1 </t>
  </si>
  <si>
    <t xml:space="preserve"> CI00005 </t>
  </si>
  <si>
    <t>CONSUMO DE MATERIAIS DE ESCRITÓRIOP</t>
  </si>
  <si>
    <t xml:space="preserve"> 1.2.2 </t>
  </si>
  <si>
    <t xml:space="preserve"> CI00004 </t>
  </si>
  <si>
    <t>CONSUMO DE MATERIAL DE LIMPEZA</t>
  </si>
  <si>
    <t xml:space="preserve"> 1.2.3 </t>
  </si>
  <si>
    <t xml:space="preserve"> CI00003 </t>
  </si>
  <si>
    <t>CONSUMO DE MEDICAMENTOS PRONTO SOCORRO</t>
  </si>
  <si>
    <t xml:space="preserve"> 1.3 </t>
  </si>
  <si>
    <t>LIMPEZA PERMANENTE</t>
  </si>
  <si>
    <t xml:space="preserve"> 1.3.1 </t>
  </si>
  <si>
    <t xml:space="preserve"> CI00009 </t>
  </si>
  <si>
    <t>LIMPEZA PERMANENTE DA OBRA</t>
  </si>
  <si>
    <t xml:space="preserve"> 2 </t>
  </si>
  <si>
    <t>DESPESAS GERAIS DE CANTEIRO/MANUTENÇÃO/CONSUMO</t>
  </si>
  <si>
    <t xml:space="preserve"> 2.1 </t>
  </si>
  <si>
    <t>CANTEIRO DE OBRA/MOBILIZAÇÃO</t>
  </si>
  <si>
    <t xml:space="preserve"> 2.1.1 </t>
  </si>
  <si>
    <t>MOBILIZAÇÃO</t>
  </si>
  <si>
    <t xml:space="preserve"> 2.1.1.1 </t>
  </si>
  <si>
    <t xml:space="preserve"> 74209/001 </t>
  </si>
  <si>
    <t>PLACA DE OBRA EM CHAPA DE ACO GALVANIZADO</t>
  </si>
  <si>
    <t>m²</t>
  </si>
  <si>
    <t xml:space="preserve"> 2.1.1.2 </t>
  </si>
  <si>
    <t xml:space="preserve"> CM00200 </t>
  </si>
  <si>
    <t>MOBILIZAÇÃO PARA INSTALAÇÃO DO CANTEIRO DE OBRAS</t>
  </si>
  <si>
    <t>UN</t>
  </si>
  <si>
    <t xml:space="preserve"> 2.2 </t>
  </si>
  <si>
    <t>TAXAS E IMPOSTOS</t>
  </si>
  <si>
    <t xml:space="preserve"> 2.2.1 </t>
  </si>
  <si>
    <t xml:space="preserve"> CM00318 </t>
  </si>
  <si>
    <t>ART</t>
  </si>
  <si>
    <t xml:space="preserve"> 2.2.2 </t>
  </si>
  <si>
    <t xml:space="preserve"> CM00413 </t>
  </si>
  <si>
    <t>TAXA HABITE-SE</t>
  </si>
  <si>
    <t xml:space="preserve"> 2.2.3 </t>
  </si>
  <si>
    <t xml:space="preserve"> CM00414 </t>
  </si>
  <si>
    <t>AVCB – AUTO DE VISTORIA DO CORPO DE BOMBEIROS</t>
  </si>
  <si>
    <t xml:space="preserve"> 2.3 </t>
  </si>
  <si>
    <t>SEGURANÇA E MEDICINA DO TRABALHO</t>
  </si>
  <si>
    <t xml:space="preserve"> 2.3.1 </t>
  </si>
  <si>
    <t xml:space="preserve"> CM00223 </t>
  </si>
  <si>
    <t>PCMAT</t>
  </si>
  <si>
    <t xml:space="preserve"> 2.3.2 </t>
  </si>
  <si>
    <t xml:space="preserve"> CM00224 </t>
  </si>
  <si>
    <t>PCMSO</t>
  </si>
  <si>
    <t xml:space="preserve"> 2.4 </t>
  </si>
  <si>
    <t>LOCAÇÃO DE EQUIPAMENTOS</t>
  </si>
  <si>
    <t xml:space="preserve"> 2.4.1 </t>
  </si>
  <si>
    <t xml:space="preserve"> CM00189 </t>
  </si>
  <si>
    <t>ANDAIME METÁLICO DE ENCAIXE, TIPO TORRE COM LARGURA ENTRE 1,0 E 1,5M ( H= 1,0 M ) - LOCAÇÃO / MONTAGEM / DESMONTAGEM</t>
  </si>
  <si>
    <t>M/MÊS</t>
  </si>
  <si>
    <t xml:space="preserve"> 2.4.2 </t>
  </si>
  <si>
    <t xml:space="preserve"> CM00190 </t>
  </si>
  <si>
    <t>ANDAIME METÁLICO TIPO FACHADEIRO, LARGURA= 1,20 M, ALTURA= 2,00 M – LOCAÇÃO / MONTAGEM / DESMONTAGEM</t>
  </si>
  <si>
    <t>M²/MÊS</t>
  </si>
  <si>
    <t xml:space="preserve"> 2.4.3 </t>
  </si>
  <si>
    <t xml:space="preserve"> 93287 </t>
  </si>
  <si>
    <t>GUINDASTE HIDRÁULICO AUTOPROPELIDO, COM LANÇA TELESCÓPICA 40 M, CAPACIDADE MÁXIMA 60 T, POTÊNCIA 260 KW - CHP DIURNO. AF_03/2016</t>
  </si>
  <si>
    <t>CHP</t>
  </si>
  <si>
    <t xml:space="preserve"> 2.4.4 </t>
  </si>
  <si>
    <t xml:space="preserve"> 5928 </t>
  </si>
  <si>
    <t>GUINDAUTO HIDRÁULICO, CAPACIDADE MÁXIMA DE CARGA 6200 KG, MOMENTO MÁXIMO DE CARGA 11,7 TM, ALCANCE MÁXIMO HORIZONTAL 9,70 M, INCLUSIVE CAMINHÃO TOCO PBT 16.000 KG, POTÊNCIA DE 189 CV - CHP DIURNO. AF_06/2014</t>
  </si>
  <si>
    <t xml:space="preserve"> 2.5 </t>
  </si>
  <si>
    <t>INSTALAÇÕES PROVISÓRIAS</t>
  </si>
  <si>
    <t xml:space="preserve"> 2.5.1 </t>
  </si>
  <si>
    <t xml:space="preserve"> 4657 </t>
  </si>
  <si>
    <t>ORSE</t>
  </si>
  <si>
    <t>Locação de container - Escritório com banheiro - 6,20 x 2,20m</t>
  </si>
  <si>
    <t>mês</t>
  </si>
  <si>
    <t xml:space="preserve"> 2.5.2 </t>
  </si>
  <si>
    <t xml:space="preserve"> 93210 </t>
  </si>
  <si>
    <t>EXECUÇÃO DE REFEITÓRIO EM CANTEIRO DE OBRA EM CHAPA DE MADEIRA COMPENSADA, NÃO INCLUSO MOBILIÁRIO E EQUIPAMENTOS. AF_02/2016</t>
  </si>
  <si>
    <t xml:space="preserve"> 2.5.3 </t>
  </si>
  <si>
    <t xml:space="preserve"> 93212 </t>
  </si>
  <si>
    <t>EXECUÇÃO DE SANITÁRIO E VESTIÁRIO EM CANTEIRO DE OBRA EM CHAPA DE MADEIRA COMPENSADA, NÃO INCLUSO MOBILIÁRIO. AF_02/2016</t>
  </si>
  <si>
    <t xml:space="preserve"> 2.5.4 </t>
  </si>
  <si>
    <t xml:space="preserve"> CI00012 </t>
  </si>
  <si>
    <t>INSTALAÇÃO PROVISÓRIA DE ÁGUA / ESGOTO</t>
  </si>
  <si>
    <t xml:space="preserve"> 2.5.5 </t>
  </si>
  <si>
    <t xml:space="preserve"> CI00013 </t>
  </si>
  <si>
    <t>ENTRADA PROVISÓRIA DE ENERGIA ELETRICA AÉREA TRIFÁSICA 40 A EM POSTE DE MADEIRA</t>
  </si>
  <si>
    <t xml:space="preserve"> 2.5.6 </t>
  </si>
  <si>
    <t xml:space="preserve"> 98459 </t>
  </si>
  <si>
    <t>TAPUME COM TELHA METÁLICA. AF_05/2018</t>
  </si>
  <si>
    <t xml:space="preserve"> 3 </t>
  </si>
  <si>
    <t>PRÉDIO DO ANEXO III</t>
  </si>
  <si>
    <t xml:space="preserve"> 3.1 </t>
  </si>
  <si>
    <t>SERVIÇOS PRELIMINARES</t>
  </si>
  <si>
    <t xml:space="preserve"> 3.1.1 </t>
  </si>
  <si>
    <t>DEMOLIÇÕES E REMOÇÕES</t>
  </si>
  <si>
    <t xml:space="preserve"> 3.1.1.1 </t>
  </si>
  <si>
    <t xml:space="preserve"> 97640 </t>
  </si>
  <si>
    <t>REMOÇÃO DE FORROS DE DRYWALL, PVC E FIBROMINERAL, DE FORMA MANUAL, SEM REAPROVEITAMENTO. AF_12/2017</t>
  </si>
  <si>
    <t xml:space="preserve"> 3.1.1.2 </t>
  </si>
  <si>
    <t xml:space="preserve"> 97644 </t>
  </si>
  <si>
    <t>REMOÇÃO DE PORTAS, DE FORMA MANUAL, SEM REAPROVEITAMENTO. AF_12/2017</t>
  </si>
  <si>
    <t xml:space="preserve"> 3.1.1.3 </t>
  </si>
  <si>
    <t xml:space="preserve"> 72178 </t>
  </si>
  <si>
    <t>RETIRADA DE DIVISORIAS EM CHAPAS DE MADEIRA, COM MONTANTES METALICOS</t>
  </si>
  <si>
    <t xml:space="preserve"> 3.1.1.4 </t>
  </si>
  <si>
    <t xml:space="preserve"> 90444 </t>
  </si>
  <si>
    <t>RASGO EM CONTRAPISO PARA RAMAIS/ DISTRIBUIÇÃO COM DIÂMETROS MENORES OU IGUAIS A 40 MM. AF_05/2015</t>
  </si>
  <si>
    <t>M</t>
  </si>
  <si>
    <t xml:space="preserve"> 3.1.1.5 </t>
  </si>
  <si>
    <t xml:space="preserve"> 97622 </t>
  </si>
  <si>
    <t>DEMOLIÇÃO DE ALVENARIA DE BLOCO FURADO, DE FORMA MANUAL, SEM REAPROVEITAMENTO. AF_12/2017</t>
  </si>
  <si>
    <t>m³</t>
  </si>
  <si>
    <t xml:space="preserve"> 3.1.1.6 </t>
  </si>
  <si>
    <t xml:space="preserve"> 97631 </t>
  </si>
  <si>
    <t>DEMOLIÇÃO DE ARGAMASSAS, DE FORMA MANUAL, SEM REAPROVEITAMENTO. AF_12/2017</t>
  </si>
  <si>
    <t xml:space="preserve"> 3.1.1.7 </t>
  </si>
  <si>
    <t xml:space="preserve"> 95875 </t>
  </si>
  <si>
    <t>TRANSPORTE COM CAMINHÃO BASCULANTE DE 10 M3, EM VIA URBANA PAVIMENTADA, DMT ATÉ 30 KM (UNIDADE: M3XKM). AF_12/2016</t>
  </si>
  <si>
    <t>M3XKM</t>
  </si>
  <si>
    <t xml:space="preserve"> 3.1.1.8 </t>
  </si>
  <si>
    <t xml:space="preserve"> CM00463 </t>
  </si>
  <si>
    <t>CARGA MANUAL DE ENTULHO EM CAMINHÃO BASCULANTE 10 M³</t>
  </si>
  <si>
    <t>M³</t>
  </si>
  <si>
    <t xml:space="preserve"> 3.1.1.9 </t>
  </si>
  <si>
    <t xml:space="preserve"> CM00417 </t>
  </si>
  <si>
    <t>REMOÇÃO PISO PAVIFLEX E RASPAGEM DA COLA</t>
  </si>
  <si>
    <t>M²</t>
  </si>
  <si>
    <t xml:space="preserve"> 3.1.1.10 </t>
  </si>
  <si>
    <t xml:space="preserve"> CM00380 </t>
  </si>
  <si>
    <t>REMOÇÃO DE GUARDA CORPO, SEM REAPROVEITAMENTO</t>
  </si>
  <si>
    <t xml:space="preserve"> 3.1.2 </t>
  </si>
  <si>
    <t>RECUPERAÇÃO DA ESTRUTURA DO PRÉDIO</t>
  </si>
  <si>
    <t xml:space="preserve"> 3.1.2.1 </t>
  </si>
  <si>
    <t xml:space="preserve"> CM00191 </t>
  </si>
  <si>
    <t>INSPEÇÃO DE SOLDA COM USO DE ULTRASSOM</t>
  </si>
  <si>
    <t>DIA</t>
  </si>
  <si>
    <t xml:space="preserve"> 3.1.2.2 </t>
  </si>
  <si>
    <t xml:space="preserve"> CM00192 </t>
  </si>
  <si>
    <t>LIXAMENTO MECÂNICO COM USO DE LIXADEIRAS E DEMAIS EQUIPAMENTOS PARA REMOÇÃO DE TINTA ANTIGA E PONTOS DE CORROSÃO EM PEÇAS METÁLICAS</t>
  </si>
  <si>
    <t xml:space="preserve"> 3.1.2.3 </t>
  </si>
  <si>
    <t xml:space="preserve"> CM00193 </t>
  </si>
  <si>
    <t>PLATAFORMA EXTERNA NOS BRISES, COM CHAPA EXPANDIDA – FORNECIMENTO / MONTAGEM / DESMONTAGEM</t>
  </si>
  <si>
    <t xml:space="preserve"> 3.1.2.4 </t>
  </si>
  <si>
    <t xml:space="preserve"> CM00194 </t>
  </si>
  <si>
    <t>MONTAGEM DE LINHA DE VIDA, INCLUSO MATERIAL</t>
  </si>
  <si>
    <t xml:space="preserve"> 3.1.2.5 </t>
  </si>
  <si>
    <t xml:space="preserve"> CM00195 </t>
  </si>
  <si>
    <t>APLICAÇÃO DE FUNDO EPÓXI COM PIGMENTOS ANTICORROSIVOS, COM DUAS DEMÃOS PRIMER OU EPOXIMASTIC</t>
  </si>
  <si>
    <t xml:space="preserve"> 3.1.2.6 </t>
  </si>
  <si>
    <t xml:space="preserve"> CM00196 </t>
  </si>
  <si>
    <t>PINTURA COM APLICAÇÃO DE TINTA POLIURETÂNICA NA ESPESSURA DE 250 A 300 MICRAS</t>
  </si>
  <si>
    <t xml:space="preserve"> 3.2 </t>
  </si>
  <si>
    <t>PAREDES E DIVISÓRIAS</t>
  </si>
  <si>
    <t xml:space="preserve"> 3.2.1 </t>
  </si>
  <si>
    <t xml:space="preserve"> 87453 </t>
  </si>
  <si>
    <t>ALVENARIA DE VEDAÇÃO DE BLOCOS VAZADOS DE CONCRETO DE 9X19X39CM (ESPESSURA 9CM) DE PAREDES COM ÁREA LÍQUIDA MAIOR OU IGUAL A 6M² SEM VÃOS E ARGAMASSA DE ASSENTAMENTO COM PREPARO EM BETONEIRA. AF_06/2014</t>
  </si>
  <si>
    <t xml:space="preserve"> 3.2.2 </t>
  </si>
  <si>
    <t xml:space="preserve"> 96359 </t>
  </si>
  <si>
    <t>PAREDE COM PLACAS DE GESSO ACARTONADO (DRYWALL), PARA USO INTERNO, COM DUAS FACES SIMPLES E ESTRUTURA METÁLICA COM GUIAS SIMPLES, COM VÃOS AF_06/2017_P</t>
  </si>
  <si>
    <t xml:space="preserve"> 3.2.3 </t>
  </si>
  <si>
    <t xml:space="preserve"> 72118 </t>
  </si>
  <si>
    <t>VIDRO TEMPERADO INCOLOR, ESPESSURA 6MM, FORNECIMENTO E INSTALACAO, INCLUSIVE MASSA PARA VEDACAO</t>
  </si>
  <si>
    <t xml:space="preserve"> 3.2.4 </t>
  </si>
  <si>
    <t xml:space="preserve"> CM00468 </t>
  </si>
  <si>
    <t>DIVISORIA EM GRANITO BRANCO COTTON POLIDO, ESP = 3CM – FORNECIMENTO E ASSENTAMENTO</t>
  </si>
  <si>
    <t xml:space="preserve"> 3.2.5 </t>
  </si>
  <si>
    <t xml:space="preserve"> 96372 </t>
  </si>
  <si>
    <t>INSTALAÇÃO DE ISOLAMENTO COM LÃ DE ROCHA EM PAREDES DRYWALL. AF_06/2017</t>
  </si>
  <si>
    <t xml:space="preserve"> 3.3 </t>
  </si>
  <si>
    <t>REVESTIMENTOS</t>
  </si>
  <si>
    <t xml:space="preserve"> 3.3.1 </t>
  </si>
  <si>
    <t>REVESTIMENTO INTERNO</t>
  </si>
  <si>
    <t xml:space="preserve"> 3.3.1.1 </t>
  </si>
  <si>
    <t xml:space="preserve"> 87874 </t>
  </si>
  <si>
    <t>CHAPISCO APLICADO EM ALVENARIAS E ESTRUTURAS DE CONCRETO INTERNAS, COM ROLO PARA TEXTURA ACRÍLICA.  ARGAMASSA TRAÇO 1:4 E EMULSÃO POLIMÉRICA (ADESIVO) COM PREPARO EM BETONEIRA 400L. AF_06/2014</t>
  </si>
  <si>
    <t xml:space="preserve"> 3.3.1.2 </t>
  </si>
  <si>
    <t xml:space="preserve"> 87547 </t>
  </si>
  <si>
    <t>MASSA ÚNICA, PARA RECEBIMENTO DE PINTURA, EM ARGAMASSA TRAÇO 1:2:8, PREPARO MECÂNICO COM BETONEIRA 400L, APLICADA MANUALMENTE EM FACES INTERNAS DE PAREDES, ESPESSURA DE 10MM, COM EXECUÇÃO DE TALISCAS. AF_06/2014</t>
  </si>
  <si>
    <t xml:space="preserve"> 3.3.1.3 </t>
  </si>
  <si>
    <t xml:space="preserve"> CM00495 </t>
  </si>
  <si>
    <t>LAMBRI EM CHAPA DE ALUMINIO N° 16, CORTADA E DOBRADA, COM PINTURA NA COR BRANCO, INCLUINDO ESTRUTURA EM CHAPA GALVANIZADA CORTADA E DOBRADA-FORNECIMENTO E MONTAGEM</t>
  </si>
  <si>
    <t xml:space="preserve"> 3.3.2 </t>
  </si>
  <si>
    <t>REVESTIMENTOS ESPECIAIS</t>
  </si>
  <si>
    <t xml:space="preserve"> 3.3.2.1 </t>
  </si>
  <si>
    <t xml:space="preserve"> 10787 </t>
  </si>
  <si>
    <t>Isolamento acústico com placa de espuma de poliuretano poliester e=75mm (trorion-illubruck, ref.: sonex 75/75 ou similar)</t>
  </si>
  <si>
    <t xml:space="preserve"> 3.4 </t>
  </si>
  <si>
    <t>PAVIMENTAÇÃO</t>
  </si>
  <si>
    <t xml:space="preserve"> 3.4.1 </t>
  </si>
  <si>
    <t xml:space="preserve"> 98673 </t>
  </si>
  <si>
    <t>PISO VINÍLICO SEMI-FLEXÍVEL EM PLACAS, PADRÃO LISO, ESPESSURA 3,2 MM, FIXADO COM COLA. AF_06/2018</t>
  </si>
  <si>
    <t xml:space="preserve"> 3.4.2 </t>
  </si>
  <si>
    <t xml:space="preserve"> 72190 </t>
  </si>
  <si>
    <t>RODAPE BORRACHA LISO, ALTURA = 7CM, ESPESSURA = 2 MM, PARA ARGAMASSA</t>
  </si>
  <si>
    <t xml:space="preserve"> 3.4.3 </t>
  </si>
  <si>
    <t xml:space="preserve"> 87622 </t>
  </si>
  <si>
    <t>CONTRAPISO EM ARGAMASSA TRAÇO 1:4 (CIMENTO E AREIA), PREPARO MANUAL, APLICADO EM ÁREAS SECAS SOBRE LAJE, ADERIDO, ESPESSURA 2CM. AF_06/2014</t>
  </si>
  <si>
    <t xml:space="preserve"> 3.4.4 </t>
  </si>
  <si>
    <t xml:space="preserve"> CP70003 </t>
  </si>
  <si>
    <t>REVESTIMENTO CERÂMICO PARA PISO COM PLACAS TIPO PORCELANATO DE DIMENSÕES 50X50 CM APLICADA EM AMBIENTES DE ÁREA ENTRE 5 M² E 10 M². AF_06/2014, COM REJUNTE EPÓXI BRA</t>
  </si>
  <si>
    <t xml:space="preserve"> 3.4.5 </t>
  </si>
  <si>
    <t xml:space="preserve"> CM00241 </t>
  </si>
  <si>
    <t>RODAPÉ EM PORCELANATO DE 10 CM DE ALTURA – FORNECIMENTO E INSTALAÇÃO</t>
  </si>
  <si>
    <t xml:space="preserve"> 3.4.6 </t>
  </si>
  <si>
    <t xml:space="preserve"> CM00492 </t>
  </si>
  <si>
    <t>PISO VINILICO EM PLACA, ESPESSURA 2 mm NA COR SABBIA FORNECIMENTO E INSTALAÇÃO, INCLUSIVE REGULARIZAÇÃO DO PISO</t>
  </si>
  <si>
    <t xml:space="preserve"> 3.5 </t>
  </si>
  <si>
    <t>FORRO</t>
  </si>
  <si>
    <t xml:space="preserve"> 3.5.1 </t>
  </si>
  <si>
    <t xml:space="preserve"> 96114 </t>
  </si>
  <si>
    <t>FORRO EM DRYWALL, PARA AMBIENTES COMERCIAIS, INCLUSIVE ESTRUTURA DE FIXAÇÃO. AF_05/2017_P</t>
  </si>
  <si>
    <t xml:space="preserve"> 3.6 </t>
  </si>
  <si>
    <t>PINTURA</t>
  </si>
  <si>
    <t xml:space="preserve"> 3.6.1 </t>
  </si>
  <si>
    <t>PINTURA EM PAREDES</t>
  </si>
  <si>
    <t xml:space="preserve"> 3.6.1.1 </t>
  </si>
  <si>
    <t xml:space="preserve"> 79460 </t>
  </si>
  <si>
    <t>PINTURA EPOXI, DUAS DEMAOS</t>
  </si>
  <si>
    <t xml:space="preserve"> 3.6.1.2 </t>
  </si>
  <si>
    <t xml:space="preserve"> 88483 </t>
  </si>
  <si>
    <t>APLICAÇÃO DE FUNDO SELADOR LÁTEX PVA EM PAREDES, UMA DEMÃO. AF_06/2014</t>
  </si>
  <si>
    <t xml:space="preserve"> 3.6.1.3 </t>
  </si>
  <si>
    <t xml:space="preserve"> 88495 </t>
  </si>
  <si>
    <t>APLICAÇÃO E LIXAMENTO DE MASSA LÁTEX EM PAREDES, UMA DEMÃO. AF_06/2014</t>
  </si>
  <si>
    <t xml:space="preserve"> 3.6.1.4 </t>
  </si>
  <si>
    <t xml:space="preserve"> 88489 </t>
  </si>
  <si>
    <t>APLICAÇÃO MANUAL DE PINTURA COM TINTA LÁTEX ACRÍLICA EM PAREDES, DUAS DEMÃOS. AF_06/2014</t>
  </si>
  <si>
    <t xml:space="preserve"> 3.6.1.5 </t>
  </si>
  <si>
    <t xml:space="preserve"> CM00496 </t>
  </si>
  <si>
    <t>APLICAÇÃO E LIXAMENTO DE MASSA ACRÍLICA EM PAREDES DUAS MÃOS</t>
  </si>
  <si>
    <t xml:space="preserve"> 3.6.1.6 </t>
  </si>
  <si>
    <t xml:space="preserve"> CM00494 </t>
  </si>
  <si>
    <t>PINTURA DE LAMBRIS COM TINTA ESMALTE AUTOMOTIVA</t>
  </si>
  <si>
    <t xml:space="preserve"> 3.6.2 </t>
  </si>
  <si>
    <t>PINTURA EM TETO</t>
  </si>
  <si>
    <t xml:space="preserve"> 3.6.2.1 </t>
  </si>
  <si>
    <t xml:space="preserve"> 88482 </t>
  </si>
  <si>
    <t>APLICAÇÃO DE FUNDO SELADOR LÁTEX PVA EM TETO, UMA DEMÃO. AF_06/2014</t>
  </si>
  <si>
    <t xml:space="preserve"> 3.6.2.2 </t>
  </si>
  <si>
    <t xml:space="preserve"> 88494 </t>
  </si>
  <si>
    <t>APLICAÇÃO E LIXAMENTO DE MASSA LÁTEX EM TETO, UMA DEMÃO. AF_06/2014</t>
  </si>
  <si>
    <t xml:space="preserve"> 3.6.2.3 </t>
  </si>
  <si>
    <t xml:space="preserve"> 88488 </t>
  </si>
  <si>
    <t>APLICAÇÃO MANUAL DE PINTURA COM TINTA LÁTEX ACRÍLICA EM TETO, DUAS DEMÃOS. AF_06/2014</t>
  </si>
  <si>
    <t xml:space="preserve"> 3.6.3 </t>
  </si>
  <si>
    <t>PINTURA EM PEÇAS DE MADEIRA</t>
  </si>
  <si>
    <t xml:space="preserve"> 3.6.3.1 </t>
  </si>
  <si>
    <t xml:space="preserve"> CM00353 </t>
  </si>
  <si>
    <t>PINTURA COM OSMOCOLOR STAIN EM MADEIRA, TRES DEMAOS</t>
  </si>
  <si>
    <t xml:space="preserve"> 3.7 </t>
  </si>
  <si>
    <t>ESQUADRIAS</t>
  </si>
  <si>
    <t xml:space="preserve"> 3.7.1 </t>
  </si>
  <si>
    <t xml:space="preserve"> CM00052 </t>
  </si>
  <si>
    <t>PORTA DE MADEIRA SEMI-OCA (LEVE OU MÉDIA), REVESTIDA COM LAMINADO MELAMINICO, COM ENCABEÇAMENTO DE MADEIRA 90X210CM, ESPESSURA DE 3,5CM, INCLUINDO: DOBRADIÇAS, FECHADURA, ADUELA E ALIZAR, CHAPA XADREZ E BARRA DE APOIO-FORNECIMENTO E INSTALAÇÃO</t>
  </si>
  <si>
    <t xml:space="preserve"> 3.7.2 </t>
  </si>
  <si>
    <t xml:space="preserve"> CM00415 </t>
  </si>
  <si>
    <t>PORTA DE MADEIRA SEMI-OCA (LEVE OU MÉDIA), REVESTIDA COM LAMINADO MELAMINICO, COM ENCABEÇAMENTO DE MADEIRA 90X210CM, ESPESSURA DE 3,5CM, INCLUINDO: DOBRADIÇAS, FECHADURA, ADUELA E ALIZAR, CHAPA XADREZ E BARRA DE APOIO – FORNECIMENTO E INSTALAÇÃO</t>
  </si>
  <si>
    <t xml:space="preserve"> 3.7.3 </t>
  </si>
  <si>
    <t xml:space="preserve"> CM00046 </t>
  </si>
  <si>
    <t>PORTA DE MADEIRA SEMI-OCA (LEVE OU MÉDIA), REVESTIDA COM LAMINADO MELAMINICO, COM ENCABEÇAMENTO DE MADEIRA 80X210CM, ESPESSURA DE 3,5CM, ITENS INCLUSOS: DOBRADIÇAS, FECHADURA, ADUELA E ALIZAR-FORNECIMENTO E INSTALAÇÃO</t>
  </si>
  <si>
    <t xml:space="preserve"> 3.7.4 </t>
  </si>
  <si>
    <t xml:space="preserve"> CM00175 </t>
  </si>
  <si>
    <t>PORTA DE MADEIRA SEMI-OCA (LEVE OU MÉDIA), REVESTIDA COM LAMINADO MELAMINICO, COM ENCABEÇAMENTO DE MADEIRA 70X210CM, ESPESSURA DE 3,5CM, ITENS INCLUSOS: DOBRADIÇAS, FECHADURA, ADUELA E ALIZAR. FORNECIMENTO E INSTALAÇÃO</t>
  </si>
  <si>
    <t xml:space="preserve"> 3.7.5 </t>
  </si>
  <si>
    <t xml:space="preserve"> CM00238 </t>
  </si>
  <si>
    <t>PORTAS EM PAINEL TS 10MM, 60 X 180 CM, PARA SER INSTALADA EM DIVISÓRIA DE GRANITO COM ESPESSURA DE 3 CM – FORNECIMENTO E INSTALAÇÃO</t>
  </si>
  <si>
    <t xml:space="preserve"> 3.7.6 </t>
  </si>
  <si>
    <t xml:space="preserve"> CM00295 </t>
  </si>
  <si>
    <t>VIDRO LAMINADO DE 6MM – FORNECIMENTO E INSTALAÇÃO</t>
  </si>
  <si>
    <t xml:space="preserve"> 3.7.7 </t>
  </si>
  <si>
    <t xml:space="preserve"> 84959 </t>
  </si>
  <si>
    <t>VIDRO LISO COMUM TRANSPARENTE, ESPESSURA 6MM</t>
  </si>
  <si>
    <t xml:space="preserve"> 3.7.8 </t>
  </si>
  <si>
    <t xml:space="preserve"> CM00297 </t>
  </si>
  <si>
    <t>VIDRO LAMINADO DE 10MM – FORNECIMENTO E INSTALAÇÃO</t>
  </si>
  <si>
    <t xml:space="preserve"> 3.7.9 </t>
  </si>
  <si>
    <t xml:space="preserve"> CM00354 </t>
  </si>
  <si>
    <t>ESQUADRIA CONFECCIONADA EM CHAPA DOBRADA, PINTADA E INSTALADA. EXCLUSO VIDROS</t>
  </si>
  <si>
    <t xml:space="preserve"> 3.7.10 </t>
  </si>
  <si>
    <t xml:space="preserve"> CM00339 </t>
  </si>
  <si>
    <t>REVISÃO DE ESQUADRIA EM CHAPA DOBRADA</t>
  </si>
  <si>
    <t xml:space="preserve"> 3.7.11 </t>
  </si>
  <si>
    <t xml:space="preserve"> CM00489 </t>
  </si>
  <si>
    <t>ESQUADRA DE VIDRO TEMPERADO 1,4x2,15 m (FIXO=50M, PORTA= 0,90 M), ESPESSURA 10 mm INCLUINDO MOLA FERRAGENS E ACESSORIOS - FORNECIMENTO E INSTALAÇÃO</t>
  </si>
  <si>
    <t xml:space="preserve"> 3.7.12 </t>
  </si>
  <si>
    <t xml:space="preserve"> CM00490 </t>
  </si>
  <si>
    <t>PORTA DE VIDRO TEMPERADO 1,35X2,15 M, ESPESSURA 10 mm, INCLUINDO MOLA, FERRAGENS E ACESSÓRIOS - FORNECIMENTO E INSTALAÇÃO</t>
  </si>
  <si>
    <t xml:space="preserve"> 3.7.13 </t>
  </si>
  <si>
    <t xml:space="preserve"> CM00493 </t>
  </si>
  <si>
    <t>ESQUADRIA DE VIDRO TEMPERADO 1,95X2,60 (PORTA DE 0,90 M), COM BANDEIRA, ESPESSURA 10 mm, INCLUINDO MOLA, FERRAGENS E ACESSORIOS - FORNECIMENTO E INSTALAÇÃO</t>
  </si>
  <si>
    <t xml:space="preserve"> 3.8 </t>
  </si>
  <si>
    <t>IMPERMEABILIZAÇÃO</t>
  </si>
  <si>
    <t xml:space="preserve"> 3.8.1 </t>
  </si>
  <si>
    <t>IMPERMEABILIZAÇÃO DE RESERVATÓRIOS</t>
  </si>
  <si>
    <t xml:space="preserve"> 3.8.1.1 </t>
  </si>
  <si>
    <t xml:space="preserve"> 3.8.1.2 </t>
  </si>
  <si>
    <t xml:space="preserve"> CM00163 </t>
  </si>
  <si>
    <t>REMOÇÃO DE IMPERMEABILIZAÇÃO COM LENÇOL BUTÍLICO / MANTA / MOLDADA “IN LOCO”</t>
  </si>
  <si>
    <t xml:space="preserve"> 3.8.1.3 </t>
  </si>
  <si>
    <t xml:space="preserve"> CM00165 </t>
  </si>
  <si>
    <t>TRATAMENTO SUPERFICIAL DE CONCRETO COM ADESIVO EPÓXI</t>
  </si>
  <si>
    <t xml:space="preserve"> 3.8.1.4 </t>
  </si>
  <si>
    <t xml:space="preserve"> 98556 </t>
  </si>
  <si>
    <t>IMPERMEABILIZAÇÃO DE SUPERFÍCIE COM ARGAMASSA POLIMÉRICA / MEMBRANA ACRÍLICA, 4 DEMÃOS, REFORÇADA COM VÉU DE POLIÉSTER (MAV). AF_06/2018</t>
  </si>
  <si>
    <t xml:space="preserve"> 3.8.1.5 </t>
  </si>
  <si>
    <t xml:space="preserve"> 87755 </t>
  </si>
  <si>
    <t>CONTRAPISO EM ARGAMASSA TRAÇO 1:4 (CIMENTO E AREIA), PREPARO MECÂNICO COM BETONEIRA 400 L, APLICADO EM ÁREAS MOLHADAS SOBRE IMPERMEABILIZAÇÃO, ESPESSURA 3CM. AF_06/2014</t>
  </si>
  <si>
    <t xml:space="preserve"> 3.8.1.6 </t>
  </si>
  <si>
    <t xml:space="preserve"> 3.8.1.7 </t>
  </si>
  <si>
    <t xml:space="preserve"> 3.8.2 </t>
  </si>
  <si>
    <t>IMPERMEABILIZAÇÃO DE COBERTURA</t>
  </si>
  <si>
    <t xml:space="preserve"> 3.8.2.1 </t>
  </si>
  <si>
    <t xml:space="preserve"> 3.8.2.2 </t>
  </si>
  <si>
    <t xml:space="preserve"> 3.8.2.3 </t>
  </si>
  <si>
    <t xml:space="preserve"> CM00164 </t>
  </si>
  <si>
    <t>REMOÇÃO DE TELA METÁLICA</t>
  </si>
  <si>
    <t xml:space="preserve"> 3.8.2.4 </t>
  </si>
  <si>
    <t xml:space="preserve"> 98546 </t>
  </si>
  <si>
    <t>IMPERMEABILIZAÇÃO DE SUPERFÍCIE COM MANTA ASFÁLTICA, UMA CAMADA, INCLUSIVE APLICAÇÃO DE PRIMER ASFÁLTICO, E=3MM. AF_06/2018</t>
  </si>
  <si>
    <t xml:space="preserve"> 3.8.2.5 </t>
  </si>
  <si>
    <t xml:space="preserve"> CM00132 </t>
  </si>
  <si>
    <t>FORNECIMENTO/INSTALACAO PAPEL KRAFT, PARA IMPERMEABILIZACAO.</t>
  </si>
  <si>
    <t xml:space="preserve"> 3.8.2.6 </t>
  </si>
  <si>
    <t xml:space="preserve"> 94991 </t>
  </si>
  <si>
    <t>EXECUÇÃO DE PASSEIO (CALÇADA) OU PISO DE CONCRETO COM CONCRETO MOLDADO IN LOCO, USINADO, ACABAMENTO CONVENCIONAL, NÃO ARMADO. AF_07/2016</t>
  </si>
  <si>
    <t xml:space="preserve"> 3.8.2.7 </t>
  </si>
  <si>
    <t xml:space="preserve"> 3.8.2.8 </t>
  </si>
  <si>
    <t xml:space="preserve"> 3.8.2.9 </t>
  </si>
  <si>
    <t xml:space="preserve"> 3.8.2.10 </t>
  </si>
  <si>
    <t xml:space="preserve"> 87745 </t>
  </si>
  <si>
    <t>CONTRAPISO EM ARGAMASSA TRAÇO 1:4 (CIMENTO E AREIA), PREPARO MECÂNICO COM BETONEIRA 400 L, APLICADO EM ÁREAS MOLHADAS SOBRE LAJE, ADERIDO, ESPESSURA 3CM. AF_06/2014</t>
  </si>
  <si>
    <t xml:space="preserve"> 3.8.3 </t>
  </si>
  <si>
    <t>IMPERMEABILIZAÇÃO DE BANHEIROS E COPAS</t>
  </si>
  <si>
    <t xml:space="preserve"> 3.8.3.1 </t>
  </si>
  <si>
    <t xml:space="preserve"> 3.8.3.2 </t>
  </si>
  <si>
    <t xml:space="preserve"> CM00171 </t>
  </si>
  <si>
    <t>REMOÇÃO DE PISO VINÍLICO, SEM REAPROVEITAMENTO</t>
  </si>
  <si>
    <t xml:space="preserve"> 3.8.3.3 </t>
  </si>
  <si>
    <t xml:space="preserve"> 3.8.3.4 </t>
  </si>
  <si>
    <t xml:space="preserve"> 98555 </t>
  </si>
  <si>
    <t>IMPERMEABILIZAÇÃO DE SUPERFÍCIE COM ARGAMASSA POLIMÉRICA / MEMBRANA ACRÍLICA, 3 DEMÃOS. AF_06/2018</t>
  </si>
  <si>
    <t xml:space="preserve"> 3.8.3.5 </t>
  </si>
  <si>
    <t xml:space="preserve"> 3.8.3.6 </t>
  </si>
  <si>
    <t xml:space="preserve"> 3.9 </t>
  </si>
  <si>
    <t>INSTALAÇÕES</t>
  </si>
  <si>
    <t xml:space="preserve"> 3.9.1 </t>
  </si>
  <si>
    <t>INSTALAÇÕES ELÉTRICAS</t>
  </si>
  <si>
    <t xml:space="preserve"> 3.9.1.1 </t>
  </si>
  <si>
    <t>LUMINÁRIAS/ACABAMENTOS</t>
  </si>
  <si>
    <t xml:space="preserve"> 3.9.1.1.1 </t>
  </si>
  <si>
    <t xml:space="preserve"> 97607 </t>
  </si>
  <si>
    <t>LUMINÁRIA ARANDELA TIPO TARTARUGA PARA 1 LÂMPADA LED - FORNECIMENTO E INSTALAÇÃO. AF_11/2017</t>
  </si>
  <si>
    <t xml:space="preserve"> 3.9.1.1.2 </t>
  </si>
  <si>
    <t xml:space="preserve"> CM00246 </t>
  </si>
  <si>
    <t>LUMINARIA LED TLD 2X18 (36W), INCLUSIVE LÂMPADAS – FORNECIMENTO E INSTALAÇÃO</t>
  </si>
  <si>
    <t xml:space="preserve"> 3.9.1.1.3 </t>
  </si>
  <si>
    <t xml:space="preserve"> CM00213 </t>
  </si>
  <si>
    <t>LUMINÁRIA PÚBLICA LED SLIM 100 W, INCLUSIVE POSTE – FORNECIMENTO E INSTALAÇÃO</t>
  </si>
  <si>
    <t xml:space="preserve"> 3.9.1.1.4 </t>
  </si>
  <si>
    <t xml:space="preserve"> 97595 </t>
  </si>
  <si>
    <t>SENSOR DE PRESENÇA COM FOTOCÉLULA, FIXAÇÃO EM PAREDE - FORNECIMENTO E INSTALAÇÃO. AF_11/2017</t>
  </si>
  <si>
    <t xml:space="preserve"> 3.9.1.1.5 </t>
  </si>
  <si>
    <t xml:space="preserve"> 92001 </t>
  </si>
  <si>
    <t>TOMADA BAIXA DE EMBUTIR (1 MÓDULO), 2P+T 20 A, INCLUINDO SUPORTE E PLACA - FORNECIMENTO E INSTALAÇÃO. AF_12/2015</t>
  </si>
  <si>
    <t xml:space="preserve"> 3.9.1.1.6 </t>
  </si>
  <si>
    <t xml:space="preserve"> CM00167 </t>
  </si>
  <si>
    <t>LAMPADA LED 4 A 6W, BASE E27 - FORNECIMENTO E INSTALACAO</t>
  </si>
  <si>
    <t xml:space="preserve"> 3.9.1.1.7 </t>
  </si>
  <si>
    <t xml:space="preserve"> 91953 </t>
  </si>
  <si>
    <t>INTERRUPTOR SIMPLES (1 MÓDULO), 10A/250V, INCLUINDO SUPORTE E PLACA - FORNECIMENTO E INSTALAÇÃO. AF_12/2015</t>
  </si>
  <si>
    <t xml:space="preserve"> 3.9.1.1.8 </t>
  </si>
  <si>
    <t xml:space="preserve"> CM00170 </t>
  </si>
  <si>
    <t>TOMADA DE PISO, BLINDADA, COM ADAPTADOR EM LATÃO, MÓDULO DE TOMADA DE 3 PINOS 20A PADRÃO BRASILEIRO 14136 – FORNECIMENTO E INSTALAÇÃO</t>
  </si>
  <si>
    <t xml:space="preserve"> 3.9.1.1.9 </t>
  </si>
  <si>
    <t xml:space="preserve"> CM00247 </t>
  </si>
  <si>
    <t>SUPORTE PLAFON – FORNECIMENTO E INSTALAÇÃO</t>
  </si>
  <si>
    <t xml:space="preserve"> 3.9.1.1.10 </t>
  </si>
  <si>
    <t xml:space="preserve"> CM00292 </t>
  </si>
  <si>
    <t>TOMADA DE RÉGUA (4 PONTOS ELÉTRICOS E 2 PORTAS LÓGICAS) – FORNECIMENTO E INSTALAÇÃO</t>
  </si>
  <si>
    <t xml:space="preserve"> 3.9.1.1.11 </t>
  </si>
  <si>
    <t xml:space="preserve"> CM00480 </t>
  </si>
  <si>
    <t>LUMINÁRIA SLIM LED, REDONDA, D= 22 CM, 18 W, 6500K – FORNECIMENTO E INSTALAÇÃO</t>
  </si>
  <si>
    <t xml:space="preserve"> 3.9.1.2 </t>
  </si>
  <si>
    <t>INFRAESTRUTURA, CABOS E QUADROS</t>
  </si>
  <si>
    <t xml:space="preserve"> 3.9.1.2.1 </t>
  </si>
  <si>
    <t xml:space="preserve"> CM00168 </t>
  </si>
  <si>
    <t>DUTO MODULADO PARA PISO, 25 X 70 X 3000 – FORNECIMENTO E INSTALAÇÃO</t>
  </si>
  <si>
    <t xml:space="preserve"> 3.9.1.2.2 </t>
  </si>
  <si>
    <t xml:space="preserve"> 91926 </t>
  </si>
  <si>
    <t>CABO DE COBRE FLEXÍVEL ISOLADO, 2,5 MM², ANTI-CHAMA 450/750 V, PARA CIRCUITOS TERMINAIS - FORNECIMENTO E INSTALAÇÃO. AF_12/2015</t>
  </si>
  <si>
    <t xml:space="preserve"> 3.9.1.2.3 </t>
  </si>
  <si>
    <t xml:space="preserve"> 91928 </t>
  </si>
  <si>
    <t>CABO DE COBRE FLEXÍVEL ISOLADO, 4 MM², ANTI-CHAMA 450/750 V, PARA CIRCUITOS TERMINAIS - FORNECIMENTO E INSTALAÇÃO. AF_12/2015</t>
  </si>
  <si>
    <t xml:space="preserve"> 3.9.1.2.4 </t>
  </si>
  <si>
    <t xml:space="preserve"> 91930 </t>
  </si>
  <si>
    <t>CABO DE COBRE FLEXÍVEL ISOLADO, 6 MM², ANTI-CHAMA 450/750 V, PARA CIRCUITOS TERMINAIS - FORNECIMENTO E INSTALAÇÃO. AF_12/2015</t>
  </si>
  <si>
    <t xml:space="preserve"> 3.9.1.2.5 </t>
  </si>
  <si>
    <t xml:space="preserve"> 91932 </t>
  </si>
  <si>
    <t>CABO DE COBRE FLEXÍVEL ISOLADO, 10 MM², ANTI-CHAMA 450/750 V, PARA CIRCUITOS TERMINAIS - FORNECIMENTO E INSTALAÇÃO. AF_12/2015</t>
  </si>
  <si>
    <t xml:space="preserve"> 3.9.1.2.6 </t>
  </si>
  <si>
    <t xml:space="preserve"> 92984 </t>
  </si>
  <si>
    <t>CABO DE COBRE FLEXÍVEL ISOLADO, 25 MM², ANTI-CHAMA 0,6/1,0 KV, PARA DISTRIBUIÇÃO - FORNECIMENTO E INSTALAÇÃO. AF_12/2015</t>
  </si>
  <si>
    <t xml:space="preserve"> 3.9.1.2.7 </t>
  </si>
  <si>
    <t xml:space="preserve"> 92986 </t>
  </si>
  <si>
    <t>CABO DE COBRE FLEXÍVEL ISOLADO, 35 MM², ANTI-CHAMA 0,6/1,0 KV, PARA DISTRIBUIÇÃO - FORNECIMENTO E INSTALAÇÃO. AF_12/2015</t>
  </si>
  <si>
    <t xml:space="preserve"> 3.9.1.2.8 </t>
  </si>
  <si>
    <t xml:space="preserve"> 92988 </t>
  </si>
  <si>
    <t>CABO DE COBRE FLEXÍVEL ISOLADO, 50 MM², ANTI-CHAMA 0,6/1,0 KV, PARA DISTRIBUIÇÃO - FORNECIMENTO E INSTALAÇÃO. AF_12/2015</t>
  </si>
  <si>
    <t xml:space="preserve"> 3.9.1.2.9 </t>
  </si>
  <si>
    <t xml:space="preserve"> 92992 </t>
  </si>
  <si>
    <t>CABO DE COBRE FLEXÍVEL ISOLADO, 95 MM², ANTI-CHAMA 0,6/1,0 KV, PARA DISTRIBUIÇÃO - FORNECIMENTO E INSTALAÇÃO. AF_12/2015</t>
  </si>
  <si>
    <t xml:space="preserve"> 3.9.1.2.10 </t>
  </si>
  <si>
    <t xml:space="preserve"> 92996 </t>
  </si>
  <si>
    <t>CABO DE COBRE FLEXÍVEL ISOLADO, 150 MM², ANTI-CHAMA 0,6/1,0 KV, PARA DISTRIBUIÇÃO - FORNECIMENTO E INSTALAÇÃO. AF_12/2015</t>
  </si>
  <si>
    <t xml:space="preserve"> 3.9.1.2.11 </t>
  </si>
  <si>
    <t xml:space="preserve"> CM00176 </t>
  </si>
  <si>
    <t>TERMINAL A COMPRESSÃO PARA CABO 2,50MM2 – FORNECIMENTO E INSTALAÇÃO</t>
  </si>
  <si>
    <t xml:space="preserve"> 3.9.1.2.12 </t>
  </si>
  <si>
    <t xml:space="preserve"> CM00177 </t>
  </si>
  <si>
    <t>TERMINAL A COMPRESSÃO PARA CABO 4,00MM2 – FORNECIMENTO E INSTALAÇÃO</t>
  </si>
  <si>
    <t xml:space="preserve"> 3.9.1.2.13 </t>
  </si>
  <si>
    <t xml:space="preserve"> CM00178 </t>
  </si>
  <si>
    <t>TERMINAL A COMPRESSÃO PARA CABO 6,00MM2 – FORNECIMENTO E INSTALAÇÃO</t>
  </si>
  <si>
    <t xml:space="preserve"> 3.9.1.2.14 </t>
  </si>
  <si>
    <t xml:space="preserve"> CM00179 </t>
  </si>
  <si>
    <t>TERMINAL A COMPRESSÃO PARA CABO 10,00MM2 – FORNECIMENTO E INSTALAÇÃO</t>
  </si>
  <si>
    <t xml:space="preserve"> 3.9.1.2.15 </t>
  </si>
  <si>
    <t xml:space="preserve"> CM00181 </t>
  </si>
  <si>
    <t>TERMINAL A COMPRESSÃO PARA CABO 25,00MM2 – FORNECIMENTO E INSTALAÇÃO</t>
  </si>
  <si>
    <t xml:space="preserve"> 3.9.1.2.16 </t>
  </si>
  <si>
    <t xml:space="preserve"> CM00182 </t>
  </si>
  <si>
    <t>TERMINAL A COMPRESSÃO PARA CABO 35,00MM2 – FORNECIMENTO E INSTALAÇÃO</t>
  </si>
  <si>
    <t xml:space="preserve"> 3.9.1.2.17 </t>
  </si>
  <si>
    <t xml:space="preserve"> CM00183 </t>
  </si>
  <si>
    <t>TERMINAL A COMPRESSÃO PARA CABO 50,00MM2 – FORNECIMENTO E INSTALAÇÃO</t>
  </si>
  <si>
    <t xml:space="preserve"> 3.9.1.2.18 </t>
  </si>
  <si>
    <t xml:space="preserve"> CM00185 </t>
  </si>
  <si>
    <t>TERMINAL A COMPRESSÃO PARA CABO 95,00MM2 – FORNECIMENTO E INSTALAÇÃO</t>
  </si>
  <si>
    <t xml:space="preserve"> 3.9.1.2.19 </t>
  </si>
  <si>
    <t xml:space="preserve"> CM00187 </t>
  </si>
  <si>
    <t>TERMINAL A COMPRESSÃO PARA CABO 150,00MM2 – FORNECIMENTO E INSTALAÇÃO</t>
  </si>
  <si>
    <t xml:space="preserve"> 3.9.1.2.20 </t>
  </si>
  <si>
    <t xml:space="preserve"> CM00248 </t>
  </si>
  <si>
    <t>JUNÇÃO PARA DUTO DE PISO 25 X 70 – FORNECIMENTO E INSTALAÇÃO</t>
  </si>
  <si>
    <t xml:space="preserve"> 3.9.1.2.21 </t>
  </si>
  <si>
    <t xml:space="preserve"> CM00266 </t>
  </si>
  <si>
    <t>CAIXA DE INSPEÇÃO EM TIJOLO MACIÇO, DIMENSÃO 90 X 90 X 65 CM, INCLUSIVE TAMPA EM FERRO FUNDIDO</t>
  </si>
  <si>
    <t xml:space="preserve"> 3.9.1.2.22 </t>
  </si>
  <si>
    <t xml:space="preserve"> CM00267 </t>
  </si>
  <si>
    <t>CAIXA DE INSPEÇÃO EM TIJOLO MACIÇO, DIMENSÃO 140 X 180 X 140 CM, INCLUSIVE TAMPA EM FERRO FUNDIDO</t>
  </si>
  <si>
    <t xml:space="preserve"> 3.9.1.2.23 </t>
  </si>
  <si>
    <t xml:space="preserve"> CM00268 </t>
  </si>
  <si>
    <t>CAIXA DE INSPEÇÃO EM TIJOLO MACIÇO, DIMENSÃO 60 X 200 X 60 CM, INCLUSIVE TAMPA EM FERRO FUNDIDO</t>
  </si>
  <si>
    <t xml:space="preserve"> 3.9.1.2.24 </t>
  </si>
  <si>
    <t xml:space="preserve"> CM00210 </t>
  </si>
  <si>
    <t>FORNECIMENTO E INSTALAÇÃO DE ELETROCALHA PERFURADA 300 X 25 X 3000 MM (REF. MOPA OU SIMILAR)</t>
  </si>
  <si>
    <t xml:space="preserve"> 3.9.1.2.25 </t>
  </si>
  <si>
    <t xml:space="preserve"> CM00211 </t>
  </si>
  <si>
    <t xml:space="preserve"> 3.9.1.2.26 </t>
  </si>
  <si>
    <t xml:space="preserve"> CM00437 </t>
  </si>
  <si>
    <t>FORNECIMENTO E INSTALAÇÃO DE ELETROCALHA PERFURADA 100 x   100 x 3000 MM (REF. MOPA OU SIMILAR)</t>
  </si>
  <si>
    <t xml:space="preserve"> 3.9.1.2.27 </t>
  </si>
  <si>
    <t xml:space="preserve"> CM00438 </t>
  </si>
  <si>
    <t>FORNECIMENTO E INSTALAÇÃO DE ELETROCALHA PERFURADA 600 x 100 x 3000 MM (REF.: MOPA OU SIMILAR)</t>
  </si>
  <si>
    <t xml:space="preserve"> 3.9.1.2.28 </t>
  </si>
  <si>
    <t xml:space="preserve"> 97670 </t>
  </si>
  <si>
    <t>ELETRODUTO FLEXÍVEL CORRUGADO, PEAD, DN 100 (4) - FORNECIMENTO E INSTALAÇÃO. AF_04/2016</t>
  </si>
  <si>
    <t xml:space="preserve"> 3.9.1.2.29 </t>
  </si>
  <si>
    <t xml:space="preserve"> 93358 </t>
  </si>
  <si>
    <t>ESCAVAÇÃO MANUAL DE VALA COM PROFUNDIDADE MENOR OU IGUAL A 1,30 M. AF_03/2016</t>
  </si>
  <si>
    <t xml:space="preserve"> 3.9.1.2.30 </t>
  </si>
  <si>
    <t xml:space="preserve"> 96995 </t>
  </si>
  <si>
    <t>REATERRO MANUAL APILOADO COM SOQUETE. AF_10/2017</t>
  </si>
  <si>
    <t xml:space="preserve"> 3.9.1.2.31 </t>
  </si>
  <si>
    <t xml:space="preserve"> 3.9.1.2.32 </t>
  </si>
  <si>
    <t xml:space="preserve"> 3.9.1.2.33 </t>
  </si>
  <si>
    <t xml:space="preserve"> CM00289 </t>
  </si>
  <si>
    <t>QUADRO TIPO N 3F+N+T 220 / 127 VCA 60 HZ – FORNECIMENTO E INSTALAÇÃO</t>
  </si>
  <si>
    <t xml:space="preserve"> 3.9.1.2.34 </t>
  </si>
  <si>
    <t xml:space="preserve"> CM00290 </t>
  </si>
  <si>
    <t>QUADRO TIPO E 3F+N+T 220 / 127 VCA 60 HZ – FORNECIMENTO E INSTALAÇÃO</t>
  </si>
  <si>
    <t xml:space="preserve"> 3.9.1.2.35 </t>
  </si>
  <si>
    <t xml:space="preserve"> CM00291 </t>
  </si>
  <si>
    <t>QUADRO TIPO S 3F+N+T 220 / 127 VCA 60 HZ – FORNECIMENTO E INSTALAÇÃO</t>
  </si>
  <si>
    <t xml:space="preserve"> 3.9.1.2.36 </t>
  </si>
  <si>
    <t xml:space="preserve"> CM00358 </t>
  </si>
  <si>
    <t>REMOÇÃO DE PAINÉIS ELÉTRICOS, SEM REAPROVEITAMENTO</t>
  </si>
  <si>
    <t xml:space="preserve"> 3.9.1.2.37 </t>
  </si>
  <si>
    <t xml:space="preserve"> CM00359 </t>
  </si>
  <si>
    <t>REMOÇÃO DE QUADROS ELÉTRICOS, SEM REAPROVEITAMENTO</t>
  </si>
  <si>
    <t xml:space="preserve"> 3.9.1.2.38 </t>
  </si>
  <si>
    <t xml:space="preserve"> CM00360 </t>
  </si>
  <si>
    <t>REMOÇÃO DE LEITOS PARA CABOS, SEM REAPROVEITAMENTO</t>
  </si>
  <si>
    <t xml:space="preserve"> 3.9.1.2.39 </t>
  </si>
  <si>
    <t xml:space="preserve"> 97661 </t>
  </si>
  <si>
    <t>REMOÇÃO DE CABOS ELÉTRICOS, DE FORMA MANUAL, SEM REAPROVEITAMENTO. AF_12/2017</t>
  </si>
  <si>
    <t xml:space="preserve"> 3.9.1.2.40 </t>
  </si>
  <si>
    <t xml:space="preserve"> CM00386 </t>
  </si>
  <si>
    <t>QUADRO QGA (3F+N+T-220/127 V  - 60 HZ)- FORNECIMENTO E INSTALAÇÃO</t>
  </si>
  <si>
    <t xml:space="preserve"> 3.9.1.2.41 </t>
  </si>
  <si>
    <t xml:space="preserve"> CM00389 </t>
  </si>
  <si>
    <t>QUADRO TIPÓ QAG-ARC (3F+N+T 220/127 VCA 60 HZ)-FORNECIMENTO E INSTALAÇÃO</t>
  </si>
  <si>
    <t xml:space="preserve"> 3.9.1.2.42 </t>
  </si>
  <si>
    <t xml:space="preserve"> CM00352 </t>
  </si>
  <si>
    <t>QUADRO TIPO QARC 3F+N+T 220 / 127 VCA 60 HZ – FORNECIMENTO E INSTALAÇÃO</t>
  </si>
  <si>
    <t xml:space="preserve"> 3.9.1.3 </t>
  </si>
  <si>
    <t>ATERRAMENTO</t>
  </si>
  <si>
    <t xml:space="preserve"> 3.9.1.3.1 </t>
  </si>
  <si>
    <t xml:space="preserve"> 96985 </t>
  </si>
  <si>
    <t>HASTE DE ATERRAMENTO 5/8  PARA SPDA - FORNECIMENTO E INSTALAÇÃO. AF_12/2017</t>
  </si>
  <si>
    <t xml:space="preserve"> 3.9.1.3.2 </t>
  </si>
  <si>
    <t xml:space="preserve"> CM00236 </t>
  </si>
  <si>
    <t>CAIXA DE INSPEÇÃO PARA ATERRAMENTO, DIÂMETRO 300MM, INCLUSO TAMPA EM FERRO FUNDIDO – FORNECIMENTO E INSTALAÇÃO</t>
  </si>
  <si>
    <t xml:space="preserve"> 3.9.1.3.3 </t>
  </si>
  <si>
    <t xml:space="preserve"> 96977 </t>
  </si>
  <si>
    <t>CORDOALHA DE COBRE NU 50 MM², ENTERRADA, SEM ISOLADOR - FORNECIMENTO E INSTALAÇÃO. AF_12/2017</t>
  </si>
  <si>
    <t xml:space="preserve"> 3.9.1.3.4 </t>
  </si>
  <si>
    <t xml:space="preserve"> 3.9.1.3.5 </t>
  </si>
  <si>
    <t xml:space="preserve"> CM00440 </t>
  </si>
  <si>
    <t>Conector split -  bolt para cabo de cobre nu #50 mm2 - fornecimento e instalação</t>
  </si>
  <si>
    <t xml:space="preserve"> 3.9.1.3.6 </t>
  </si>
  <si>
    <t xml:space="preserve"> CM00237 </t>
  </si>
  <si>
    <t>SOLDA EXOTÉRMICA, INCLUSO MOLDE PARA SOLDA EXOTÉRMICA TIPO X (CABO 50 MM2) – FORNECIMENTO E APLICAÇÃO</t>
  </si>
  <si>
    <t xml:space="preserve"> 3.9.1.3.7 </t>
  </si>
  <si>
    <t xml:space="preserve"> CM00264 </t>
  </si>
  <si>
    <t>CONECTOR DE PARAFUSO FENDIDO EM LIGA DE COBRE COM SEPARADOR DE CABOS PARA CABO 95 MM2 - FORNECIMENTO E INSTALACAO</t>
  </si>
  <si>
    <t xml:space="preserve"> 3.9.1.3.8 </t>
  </si>
  <si>
    <t xml:space="preserve"> 3.9.1.3.9 </t>
  </si>
  <si>
    <t xml:space="preserve"> 3.9.1.4 </t>
  </si>
  <si>
    <t>ALIMENTAÇÃO CASA DE BOMBAS</t>
  </si>
  <si>
    <t xml:space="preserve"> 3.9.1.4.1 </t>
  </si>
  <si>
    <t xml:space="preserve"> 3.9.1.4.2 </t>
  </si>
  <si>
    <t xml:space="preserve"> 3.9.1.4.3 </t>
  </si>
  <si>
    <t xml:space="preserve"> 3.9.2 </t>
  </si>
  <si>
    <t>INSTALAÇÃO DE LOGICA/CFTV</t>
  </si>
  <si>
    <t xml:space="preserve"> 3.9.2.1 </t>
  </si>
  <si>
    <t>LÓGICA</t>
  </si>
  <si>
    <t xml:space="preserve"> 3.9.2.1.1 </t>
  </si>
  <si>
    <t xml:space="preserve"> CM00441 </t>
  </si>
  <si>
    <t>Fornecimento e instalação de patch cords cat.6 c/2,50m - Rev 02</t>
  </si>
  <si>
    <t xml:space="preserve"> 3.9.2.1.2 </t>
  </si>
  <si>
    <t xml:space="preserve"> CM00169 </t>
  </si>
  <si>
    <t>TOMADA DE PISO COM MÓDULO DUPLO DE PORTA LÓGICA RJ45 CAT.6 – FORNECIMENTO E INSTALAÇÃO</t>
  </si>
  <si>
    <t xml:space="preserve"> 3.9.2.1.3 </t>
  </si>
  <si>
    <t xml:space="preserve"> CM00269 </t>
  </si>
  <si>
    <t>CAIXA DE INSPEÇÃO EM TIJOLO MACIÇO, DIMENSÃO 68 X 120 X 73 CM, INCLUSIVE TAMPA EM FERRO FUNDIDO</t>
  </si>
  <si>
    <t xml:space="preserve"> 3.9.2.1.4 </t>
  </si>
  <si>
    <t xml:space="preserve"> CM00393 </t>
  </si>
  <si>
    <t>CABO UTP CAT 6 - FORNECIMENTO E INSTALAÇÃO</t>
  </si>
  <si>
    <t xml:space="preserve"> 3.9.2.1.5 </t>
  </si>
  <si>
    <t xml:space="preserve"> CM00416 </t>
  </si>
  <si>
    <t>RACK DE PISO 44 US FECHADO COM LATERAIS E FUNDOS DESMONTÁVEIS, CONFORME PROJETO – FORNECIMENTO E INSTALAÇÃO</t>
  </si>
  <si>
    <t xml:space="preserve"> 3.9.2.1.6 </t>
  </si>
  <si>
    <t xml:space="preserve"> CM00397 </t>
  </si>
  <si>
    <t>FIBRA MONOMODO 6 FO USO INTERNO - FORNECIMENTO E INSTALAÇÃO</t>
  </si>
  <si>
    <t xml:space="preserve"> 3.9.2.1.7 </t>
  </si>
  <si>
    <t xml:space="preserve"> CM00398 </t>
  </si>
  <si>
    <t>CERTIFICAÇÃO DE REDE CAT 6</t>
  </si>
  <si>
    <t xml:space="preserve"> 3.9.2.1.8 </t>
  </si>
  <si>
    <t xml:space="preserve"> CM00399 </t>
  </si>
  <si>
    <t>FUSÃO FIBRA MONOMODO</t>
  </si>
  <si>
    <t xml:space="preserve"> 3.9.2.1.9 </t>
  </si>
  <si>
    <t xml:space="preserve"> CM00458 </t>
  </si>
  <si>
    <t>DISTRIBUIDOR INTERNO OPTICO - D.I.O</t>
  </si>
  <si>
    <t xml:space="preserve"> 3.9.2.1.10 </t>
  </si>
  <si>
    <t xml:space="preserve"> CM00400 </t>
  </si>
  <si>
    <t>CONECTOR RJ 45 MACHO CAT 6 FORNECIMENTO E INSTALAÇÃO</t>
  </si>
  <si>
    <t xml:space="preserve"> 3.9.2.1.11 </t>
  </si>
  <si>
    <t xml:space="preserve"> CM00401 </t>
  </si>
  <si>
    <t>CABO DE FIBRA OPTICA 6 VIAS - EXTERNO - FORNECIMENTO E INSTALAÇÃO</t>
  </si>
  <si>
    <t xml:space="preserve"> 3.9.3 </t>
  </si>
  <si>
    <t>INSTALAÇÃO DE AR CONDICIONADO</t>
  </si>
  <si>
    <t xml:space="preserve"> 3.9.3.1 </t>
  </si>
  <si>
    <t>SISTEMA DE AR CONDICIONADO VRF - EDIFICIO ANEXO III</t>
  </si>
  <si>
    <t xml:space="preserve"> 3.9.3.1.1 </t>
  </si>
  <si>
    <t xml:space="preserve"> CM00300 </t>
  </si>
  <si>
    <t>EVAPORADORA PARA SISTEMA VRF DE AR CONDICIONADO TIPO CASSETE, CAPACIDADE DE 1 HP – FORNECIMENTO</t>
  </si>
  <si>
    <t xml:space="preserve"> 3.9.3.1.2 </t>
  </si>
  <si>
    <t xml:space="preserve"> CM00369 </t>
  </si>
  <si>
    <t>EVAPORADORA PARA SISTEMA VRF DE AR CONDICIONADO TIPO CASSETE, CAPACIDADE DE 1,5 HP – FORNECIMENTO</t>
  </si>
  <si>
    <t xml:space="preserve"> 3.9.3.1.3 </t>
  </si>
  <si>
    <t xml:space="preserve"> CM00370 </t>
  </si>
  <si>
    <t>EVAPORADORA PARA SISTEMA VRF DE AR CONDICIONADO TIPO CASSETE, CAPACIDADE DE 2,0 HP – FORNECIMENTO</t>
  </si>
  <si>
    <t xml:space="preserve"> 3.9.3.1.4 </t>
  </si>
  <si>
    <t xml:space="preserve"> CM00371 </t>
  </si>
  <si>
    <t>EVAPORADORA PARA SISTEMA VRF DE AR CONDICIONADO TIPO CASSETE, CAPACIDADE DE 2,5 HP – FORNECIMENTO</t>
  </si>
  <si>
    <t xml:space="preserve"> 3.9.3.1.5 </t>
  </si>
  <si>
    <t xml:space="preserve"> CM00373 </t>
  </si>
  <si>
    <t>EVAPORADORA PARA SISTEMA VRF DE AR CONDICIONADO TIPO CASSETE, CAPACIDADE DE 4,0 HP – FORNECIMENTO</t>
  </si>
  <si>
    <t xml:space="preserve"> 3.9.3.1.6 </t>
  </si>
  <si>
    <t xml:space="preserve"> CM00374 </t>
  </si>
  <si>
    <t>EVAPORADORA PARA SISTEMA VRF DE AR CONDICIONADO TIPO CASSETE, CAPACIDADE DE 5,0 HP – FORNECIMENTO</t>
  </si>
  <si>
    <t xml:space="preserve"> 3.9.3.1.7 </t>
  </si>
  <si>
    <t xml:space="preserve"> CM00299 </t>
  </si>
  <si>
    <t>CONDENSADORA PARA SISTEMA VRF DE AR CONDICIONADO, CAPACIDADE DE 8 HP – FORNECIMENTO</t>
  </si>
  <si>
    <t xml:space="preserve"> 3.9.3.1.8 </t>
  </si>
  <si>
    <t xml:space="preserve"> CM00375 </t>
  </si>
  <si>
    <t>CONDENSADORA PARA SISTEMA VRF DE AR CONDICIONADO, CAPACIDADE DE 10 HP – FORNECIMENTO</t>
  </si>
  <si>
    <t xml:space="preserve"> 3.9.3.1.9 </t>
  </si>
  <si>
    <t xml:space="preserve"> CM00382 </t>
  </si>
  <si>
    <t>CONDENSADORA PARA SISTEMA VRF DE AR CONDICIONADO, CAPACIDADE DE 12 HP – FORNECIMENTO</t>
  </si>
  <si>
    <t xml:space="preserve"> 3.9.3.1.10 </t>
  </si>
  <si>
    <t xml:space="preserve"> CM00425 </t>
  </si>
  <si>
    <t>CONDENSADORA PARA SISTEMA VRF DE AR CONDICIONADO, CAPACIDADE DE 8 HP – INSTALAÇÃO</t>
  </si>
  <si>
    <t xml:space="preserve"> 3.9.3.1.11 </t>
  </si>
  <si>
    <t xml:space="preserve"> CM00426 </t>
  </si>
  <si>
    <t>EVAPORADORA PARA SISTEMA VRF DE AR CONDICIONADO TIPO CASSETE, CAPACIDADE DE 1 HP – INSTALAÇÃO</t>
  </si>
  <si>
    <t xml:space="preserve"> 3.9.3.1.12 </t>
  </si>
  <si>
    <t xml:space="preserve"> CM00427 </t>
  </si>
  <si>
    <t>EVAPORADORA PARA SISTEMA VRF DE AR CONDICIONADO TIPO CASSETE, CAPACIDADE DE 1,5 HP – INSTALAÇÃO</t>
  </si>
  <si>
    <t xml:space="preserve"> 3.9.3.1.13 </t>
  </si>
  <si>
    <t xml:space="preserve"> CM00428 </t>
  </si>
  <si>
    <t>EVAPORADORA PARA SISTEMA VRF DE AR CONDICIONADO TIPO CASSETE, CAPACIDADE DE 2,0 HP – INSTALAÇÃO</t>
  </si>
  <si>
    <t xml:space="preserve"> 3.9.3.1.14 </t>
  </si>
  <si>
    <t xml:space="preserve"> CM00429 </t>
  </si>
  <si>
    <t>EVAPORADORA PARA SISTEMA VRF DE AR CONDICIONADO TIPO CASSETE, CAPACIDADE DE 2,5 HP – INSTALAÇÃO</t>
  </si>
  <si>
    <t xml:space="preserve"> 3.9.3.1.15 </t>
  </si>
  <si>
    <t xml:space="preserve"> CM00430 </t>
  </si>
  <si>
    <t>EVAPORADORA PARA SISTEMA VRF DE AR CONDICIONADO TIPO CASSETE, CAPACIDADE DE 4,0 HP – INSTALAÇÃO</t>
  </si>
  <si>
    <t xml:space="preserve"> 3.9.3.1.16 </t>
  </si>
  <si>
    <t xml:space="preserve"> CM00431 </t>
  </si>
  <si>
    <t>EVAPORADORA PARA SISTEMA VRF DE AR CONDICIONADO TIPO CASSETE, CAPACIDADE DE 5,0 HP – INSTALAÇÃO</t>
  </si>
  <si>
    <t xml:space="preserve"> 3.9.3.1.17 </t>
  </si>
  <si>
    <t xml:space="preserve"> CM00432 </t>
  </si>
  <si>
    <t>CONDENSADORA PARA SISTEMA VRF DE AR CONDICIONADO, CAPACIDADE DE 10 HP – INSTALAÇÃO</t>
  </si>
  <si>
    <t xml:space="preserve"> 3.9.3.1.18 </t>
  </si>
  <si>
    <t xml:space="preserve"> CM00433 </t>
  </si>
  <si>
    <t>CONDENSADORA PARA SISTEMA VRF DE AR CONDICIONADO, CAPACIDADE DE 12 HP – INSTALAÇÃO</t>
  </si>
  <si>
    <t xml:space="preserve"> 3.9.3.2 </t>
  </si>
  <si>
    <t>TUBULAÇÃO FRIGORÍGENA</t>
  </si>
  <si>
    <t xml:space="preserve"> 3.9.3.2.1 </t>
  </si>
  <si>
    <t xml:space="preserve"> 97327 </t>
  </si>
  <si>
    <t>TUBO EM COBRE FLEXÍVEL, DN 1/4, COM ISOLAMENTO, INSTALADO EM RAMAL DE ALIMENTAÇÃO DE AR CONDICIONADO COM CONDENSADORA INDIVIDUAL   FORNECIMENTO E INSTALAÇÃO. AF_12/2015</t>
  </si>
  <si>
    <t xml:space="preserve"> 3.9.3.2.2 </t>
  </si>
  <si>
    <t xml:space="preserve"> 97332 </t>
  </si>
  <si>
    <t>TUBO EM COBRE FLEXÍVEL, DN 3/8", COM ISOLAMENTO, INSTALADO EM RAMAL DE ALIMENTAÇÃO DE AR CONDICIONADO COM CONDENSADORA CENTRAL  FORNECIMENTO E INSTALAÇÃO. AF_12/2015</t>
  </si>
  <si>
    <t xml:space="preserve"> 3.9.3.2.3 </t>
  </si>
  <si>
    <t xml:space="preserve"> 97333 </t>
  </si>
  <si>
    <t>TUBO EM COBRE FLEXÍVEL, DN 1/2", COM ISOLAMENTO, INSTALADO EM RAMAL DE ALIMENTAÇÃO DE AR CONDICIONADO COM CONDENSADORA CENTRAL  FORNECIMENTO E INSTALAÇÃO. AF_12/2015</t>
  </si>
  <si>
    <t xml:space="preserve"> 3.9.3.2.4 </t>
  </si>
  <si>
    <t xml:space="preserve"> 97330 </t>
  </si>
  <si>
    <t>TUBO EM COBRE FLEXÍVEL, DN 5/8", COM ISOLAMENTO, INSTALADO EM RAMAL DE ALIMENTAÇÃO DE AR CONDICIONADO COM CONDENSADORA INDIVIDUAL  FORNECIMENTO E INSTALAÇÃO. AF_12/2015</t>
  </si>
  <si>
    <t xml:space="preserve"> 3.9.3.2.5 </t>
  </si>
  <si>
    <t xml:space="preserve"> 11782 </t>
  </si>
  <si>
    <t>Tubulação em cobre Ø 3/4", para interligação de condensador/evaporador, inclusive isolamento térmico elastomérico 19mm. multikits, alimentação elétrica, conexões e fixações (infraestrutura p/ sistema de climatização vrv) - fornecimento e instalação</t>
  </si>
  <si>
    <t>m</t>
  </si>
  <si>
    <t xml:space="preserve"> 3.9.3.2.6 </t>
  </si>
  <si>
    <t xml:space="preserve"> 11783 </t>
  </si>
  <si>
    <t>Tubulação em cobre Ø 7/8", para interligação de condensador/evaporador, inclusive isolamento térmico elastomérico 19mm. multikits, alimentação elétrica, conexões e fixações (infraestrutura p/ sistema de climatização vrv) - fornecimento e instalação</t>
  </si>
  <si>
    <t xml:space="preserve"> 3.9.3.2.7 </t>
  </si>
  <si>
    <t xml:space="preserve"> 11784 </t>
  </si>
  <si>
    <t>Tubulação em cobre Ø 1", para interligação de condensador/evaporador, inclusive isolamento térmico elastomérico 19mm. multikits, alimentação elétrica, conexões e fixações (infraestrutura p/ sistema de climatização vrv) - fornecimento e instalação</t>
  </si>
  <si>
    <t xml:space="preserve"> 3.9.3.2.8 </t>
  </si>
  <si>
    <t xml:space="preserve"> 11785 </t>
  </si>
  <si>
    <t>Tubulação em cobre Ø 1 1/8", para interligação de condensador/evaporador, inclusive isolamento térmico elastomérico 19mm. multikits, alimentação elétrica, conexões e fixações (infraestrutura p/ sistema de climatização vrv) - fornecimento e instalação</t>
  </si>
  <si>
    <t xml:space="preserve"> 3.9.3.2.9 </t>
  </si>
  <si>
    <t xml:space="preserve"> 11786 </t>
  </si>
  <si>
    <t>Tubulação em cobre Ø 1 1/4", para interligação de condensador/evaporador, inclusive isolamento térmico elastomérico 19mm. multikits, alimentação elétrica, conexões e fixações (infraestrutura p/ sistema de climatização vrv) - fornecimento e instalação</t>
  </si>
  <si>
    <t xml:space="preserve"> 3.9.3.3 </t>
  </si>
  <si>
    <t>CAIXA DE VENTILAÇÃO</t>
  </si>
  <si>
    <t xml:space="preserve"> 3.9.3.3.1 </t>
  </si>
  <si>
    <t xml:space="preserve"> CM00383 </t>
  </si>
  <si>
    <t>INSTALAÇÃO DE CAIXA DE VENTILAÇÃO 2500M3/H</t>
  </si>
  <si>
    <t xml:space="preserve"> 3.9.3.4 </t>
  </si>
  <si>
    <t>GRELHAS</t>
  </si>
  <si>
    <t xml:space="preserve"> 3.9.3.4.1 </t>
  </si>
  <si>
    <t xml:space="preserve"> CM00442 </t>
  </si>
  <si>
    <t>GRELHA DE INSUFLAMENTO DUPLA COM REGISTRO 200 X 150MM – FORNECIMENTO E INSTALAÇÃO</t>
  </si>
  <si>
    <t xml:space="preserve"> 3.9.3.4.2 </t>
  </si>
  <si>
    <t xml:space="preserve"> CM00443 </t>
  </si>
  <si>
    <t>GRELHA DE RETORNO, TAMANHO 400 x 300 MM – FORNECIMENTO E INSTALAÇÃO</t>
  </si>
  <si>
    <t xml:space="preserve"> 3.9.3.4.3 </t>
  </si>
  <si>
    <t xml:space="preserve"> 11793 </t>
  </si>
  <si>
    <t>Grelhas. difusores, damper sob pressão, tomada de ar exterior com filtragem, fixação e demais acessórios (infraestrutura p/sistema package de climatização)- fornecimento e instalação - pavilhão existente do CCS</t>
  </si>
  <si>
    <t>un</t>
  </si>
  <si>
    <t xml:space="preserve"> 3.9.3.4.4 </t>
  </si>
  <si>
    <t xml:space="preserve"> CM00459 </t>
  </si>
  <si>
    <t>DUTO EM CHAPA DE AÇO GALVANIZADO N° 26 PARA AR CONDICIONADO FORNECIMENTO, MONTAGEM E INSTALAÇÃO</t>
  </si>
  <si>
    <t xml:space="preserve"> 3.9.3.4.5 </t>
  </si>
  <si>
    <t xml:space="preserve"> CM00455 </t>
  </si>
  <si>
    <t>DUTO EM CHAPA DE AÇO GALVANIZADO Nº 24, PARA AR CONDICIONADO. FORNECIMENTO E INSTALAÇÃO</t>
  </si>
  <si>
    <t xml:space="preserve"> 3.9.3.5 </t>
  </si>
  <si>
    <t>REGISTRO DE VAZÃO</t>
  </si>
  <si>
    <t xml:space="preserve"> 3.9.3.5.1 </t>
  </si>
  <si>
    <t xml:space="preserve"> CP-0021 </t>
  </si>
  <si>
    <t>Registro de Vazão - modelo Trox RL-B - 230 x 210</t>
  </si>
  <si>
    <t>und</t>
  </si>
  <si>
    <t xml:space="preserve"> 3.9.3.5.2 </t>
  </si>
  <si>
    <t xml:space="preserve"> CP-0024 </t>
  </si>
  <si>
    <t>Registro de Vazão - modelo Trox RL-B - 400 x 200</t>
  </si>
  <si>
    <t xml:space="preserve"> 3.9.3.6 </t>
  </si>
  <si>
    <t>DRENO E ACESSORIOS</t>
  </si>
  <si>
    <t xml:space="preserve"> 3.9.3.6.1 </t>
  </si>
  <si>
    <t xml:space="preserve"> 91785 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</si>
  <si>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</si>
  <si>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 xml:space="preserve"> 3.9.3.7 </t>
  </si>
  <si>
    <t>REMOÇÃO DE DUTOS E EQUIPAMENTOS</t>
  </si>
  <si>
    <t xml:space="preserve"> 3.9.3.7.1 </t>
  </si>
  <si>
    <t xml:space="preserve"> CM00444 </t>
  </si>
  <si>
    <t>REMOÇÃO DE DIFUSOR DE DUTOS DE AR CONDICIONADO</t>
  </si>
  <si>
    <t xml:space="preserve"> 3.9.3.7.2 </t>
  </si>
  <si>
    <t xml:space="preserve"> CM00378 </t>
  </si>
  <si>
    <t>REMOÇÃO DE FANCOIL</t>
  </si>
  <si>
    <t xml:space="preserve"> 3.9.3.7.3 </t>
  </si>
  <si>
    <t xml:space="preserve"> CM00379 </t>
  </si>
  <si>
    <t>REMOÇÃO DE DUTOS DE AR CONDICIONADO, DUTOS COM DIMENSÃO VARIANDO ENTRE 840 X 400MM E 200 X 200MM</t>
  </si>
  <si>
    <t xml:space="preserve"> 3.9.3.7.4 </t>
  </si>
  <si>
    <t xml:space="preserve"> CM00343 </t>
  </si>
  <si>
    <t>RETIRADA DE TUBULAÇÃO DE FERRO GALVANIZADO S/ ESCAVAÇÃO OU RASGO EM ALVENARIA</t>
  </si>
  <si>
    <t xml:space="preserve"> 3.9.3.7.5 </t>
  </si>
  <si>
    <t xml:space="preserve"> CM00460 </t>
  </si>
  <si>
    <t>REMOÇÃO DE AR CONDICIONADO TIPO SPLIT</t>
  </si>
  <si>
    <t xml:space="preserve"> 3.9.3.8 </t>
  </si>
  <si>
    <t>CORTINA DE AR</t>
  </si>
  <si>
    <t xml:space="preserve"> 3.9.3.8.1 </t>
  </si>
  <si>
    <t xml:space="preserve"> CP-0035 </t>
  </si>
  <si>
    <t>Instalação de Cortina de ar - dimensão 1900 - 220 Volts / 1 F</t>
  </si>
  <si>
    <t xml:space="preserve"> 3.9.3.8.2 </t>
  </si>
  <si>
    <t xml:space="preserve"> 93144 </t>
  </si>
  <si>
    <t>PONTO DE UTILIZAÇÃO DE EQUIPAMENTOS ELÉTRICOS, RESIDENCIAL, INCLUINDO SUPORTE E PLACA, CAIXA ELÉTRICA, ELETRODUTO, CABO, RASGO, QUEBRA E CHUMBAMENTO. AF_01/2016</t>
  </si>
  <si>
    <t xml:space="preserve"> 3.9.3.9 </t>
  </si>
  <si>
    <t>INSTALAÇÃO DE MINI EXAUSTOR</t>
  </si>
  <si>
    <t xml:space="preserve"> 3.9.3.9.1 </t>
  </si>
  <si>
    <t xml:space="preserve"> CM00445 </t>
  </si>
  <si>
    <t>EXAUSTOR PARA BANHEIRO, BIVOLT, REF.:  C 80 A, DA VENTOKIT OU SIMILAR – FORNECIMENTO E INSTALAÇÃO</t>
  </si>
  <si>
    <t xml:space="preserve"> 3.9.3.9.2 </t>
  </si>
  <si>
    <t xml:space="preserve"> 89714 </t>
  </si>
  <si>
    <t>TUBO PVC, SERIE NORMAL, ESGOTO PREDIAL, DN 100 MM, FORNECIDO E INSTALADO EM RAMAL DE DESCARGA OU RAMAL DE ESGOTO SANITÁRIO. AF_12/2014</t>
  </si>
  <si>
    <t xml:space="preserve"> 3.9.3.10 </t>
  </si>
  <si>
    <t>SPLIT</t>
  </si>
  <si>
    <t xml:space="preserve"> 3.9.3.10.1 </t>
  </si>
  <si>
    <t xml:space="preserve"> CM00235 </t>
  </si>
  <si>
    <t>FORNECIMENTO E INSTALAÇÃO DE 01 (UM) SPLIT 24000 BTU's</t>
  </si>
  <si>
    <t xml:space="preserve"> 3.9.3.11 </t>
  </si>
  <si>
    <t>SISTEMA DE AR CONDICIONADO VRF DA SALA DO RACK</t>
  </si>
  <si>
    <t xml:space="preserve"> 3.9.3.11.1 </t>
  </si>
  <si>
    <t xml:space="preserve"> 3.9.3.11.2 </t>
  </si>
  <si>
    <t xml:space="preserve"> 3.9.3.11.3 </t>
  </si>
  <si>
    <t xml:space="preserve"> 3.9.3.11.4 </t>
  </si>
  <si>
    <t xml:space="preserve"> 3.9.3.11.5 </t>
  </si>
  <si>
    <t xml:space="preserve"> 11780 </t>
  </si>
  <si>
    <t>Tubulação em cobre Ø 1/2", para interligação de condensador/evaporador, inclusive isolamento térmico elastomérico 19mm. multikits, alimentação elétrica, conexões e fixações (infraestrutura p/ sistema de climatização vrv) - fornecimento e instalação</t>
  </si>
  <si>
    <t xml:space="preserve"> 3.9.3.11.6 </t>
  </si>
  <si>
    <t xml:space="preserve"> 11779 </t>
  </si>
  <si>
    <t>Tubulação em cobre Ø 3/8", para interligação de condensador/evaporador, inclusive isolamento térmico elastomérico 19mm. multikits, alimentação elétrica, conexões e fixações (infraestrutura p/ sistema de climatização vrv) - fornecimento e instalação</t>
  </si>
  <si>
    <t xml:space="preserve"> 3.9.3.11.7 </t>
  </si>
  <si>
    <t xml:space="preserve"> 3.9.3.11.8 </t>
  </si>
  <si>
    <t xml:space="preserve"> 3.9.3.11.9 </t>
  </si>
  <si>
    <t xml:space="preserve"> 3.9.3.12 </t>
  </si>
  <si>
    <t>CONTROLE E AUTOMAÇÃO</t>
  </si>
  <si>
    <t xml:space="preserve"> 3.9.3.12.1 </t>
  </si>
  <si>
    <t xml:space="preserve"> CM00464 </t>
  </si>
  <si>
    <t>CONTROLE CENTRALIZADO PSCA 160WEB1 (FAMÍLIA SET FREE – FORNECIMENTO E INSTALAÇÃO</t>
  </si>
  <si>
    <t xml:space="preserve"> 3.9.4 </t>
  </si>
  <si>
    <t>ELEVADORES</t>
  </si>
  <si>
    <t xml:space="preserve"> 3.9.4.1 </t>
  </si>
  <si>
    <t>COMPLEMENTAÇÃO DA ESTRUTURA, VEDAÇÃO E REVESTIMENTO DA CAIXA DOS ELEVADORES</t>
  </si>
  <si>
    <t xml:space="preserve"> 3.9.4.1.1 </t>
  </si>
  <si>
    <t xml:space="preserve"> CM00206 </t>
  </si>
  <si>
    <t>ADEQUAÇÃO DA ESTRUTURA METÁLICA PARA CONCLUSÃO DO POÇO / CASA DE MÁQUINAS DOS ELEVADORES – SERVIÇOS DE SOLDA E CALDEIRARIA</t>
  </si>
  <si>
    <t xml:space="preserve"> 3.9.4.1.2 </t>
  </si>
  <si>
    <t xml:space="preserve"> 94972 </t>
  </si>
  <si>
    <t>CONCRETO FCK = 30MPA, TRAÇO 1:2,1:2,5 (CIMENTO/ AREIA MÉDIA/ BRITA 1)  - PREPARO MECÂNICO COM BETONEIRA 600 L. AF_07/2016</t>
  </si>
  <si>
    <t xml:space="preserve"> 3.9.4.1.3 </t>
  </si>
  <si>
    <t xml:space="preserve"> 90000 </t>
  </si>
  <si>
    <t>ARMAÇÃO DE VERGA E CONTRAVERGA DE ALVENARIA ESTRUTURAL; DIÂMETRO DE 10,0 MM. AF_01/2015</t>
  </si>
  <si>
    <t>KG</t>
  </si>
  <si>
    <t xml:space="preserve"> 3.9.4.1.4 </t>
  </si>
  <si>
    <t xml:space="preserve"> 92785 </t>
  </si>
  <si>
    <t>ARMAÇÃO DE LAJE DE UMA ESTRUTURA CONVENCIONAL DE CONCRETO ARMADO EM UMA EDIFICAÇÃO TÉRREA OU SOBRADO UTILIZANDO AÇO CA-50 DE 6,3 MM - MONTAGEM. AF_12/2015</t>
  </si>
  <si>
    <t xml:space="preserve"> 3.9.4.1.5 </t>
  </si>
  <si>
    <t xml:space="preserve"> 92873 </t>
  </si>
  <si>
    <t>LANÇAMENTO COM USO DE BALDES, ADENSAMENTO E ACABAMENTO DE CONCRETO EM ESTRUTURAS. AF_12/2015</t>
  </si>
  <si>
    <t xml:space="preserve"> 3.9.4.1.6 </t>
  </si>
  <si>
    <t xml:space="preserve"> 92456 </t>
  </si>
  <si>
    <t>MONTAGEM E DESMONTAGEM DE FÔRMA DE VIGA, ESCORAMENTO METÁLICO, PÉ-DIREITO SIMPLES, EM CHAPA DE MADEIRA RESINADA, 4 UTILIZAÇÕES. AF_12/2015</t>
  </si>
  <si>
    <t xml:space="preserve"> 3.9.4.1.7 </t>
  </si>
  <si>
    <t xml:space="preserve"> 92513 </t>
  </si>
  <si>
    <t>MONTAGEM E DESMONTAGEM DE FÔRMA DE LAJE MACIÇA COM ÁREA MÉDIA MENOR OU IGUAL A 20 M², PÉ-DIREITO SIMPLES, EM CHAPA DE MADEIRA COMPENSADA RESINADA, 4 UTILIZAÇÕES. AF_12/2015</t>
  </si>
  <si>
    <t xml:space="preserve"> 3.9.4.1.8 </t>
  </si>
  <si>
    <t xml:space="preserve"> 90441 </t>
  </si>
  <si>
    <t>FURO EM CONCRETO PARA DIÂMETROS MAIORES QUE 75 MM. AF_05/2015</t>
  </si>
  <si>
    <t xml:space="preserve"> 3.9.4.1.9 </t>
  </si>
  <si>
    <t xml:space="preserve"> 89479 </t>
  </si>
  <si>
    <t>ALVENARIA DE BLOCOS DE CONCRETO ESTRUTURAL 14X19X29 CM, (ESPESSURA 14 CM), FBK = 4,5 MPA, PARA PAREDES COM ÁREA LÍQUIDA MAIOR OU IGUAL A 6M², SEM VÃOS, UTILIZANDO COLHER DE PEDREIRO. AF_12/2014</t>
  </si>
  <si>
    <t xml:space="preserve"> 3.9.4.1.10 </t>
  </si>
  <si>
    <t xml:space="preserve"> 87894 </t>
  </si>
  <si>
    <t>CHAPISCO APLICADO EM ALVENARIA (SEM PRESENÇA DE VÃOS) E ESTRUTURAS DE CONCRETO DE FACHADA, COM COLHER DE PEDREIRO.  ARGAMASSA TRAÇO 1:3 COM PREPARO EM BETONEIRA 400L. AF_06/2014</t>
  </si>
  <si>
    <t xml:space="preserve"> 3.9.4.1.11 </t>
  </si>
  <si>
    <t xml:space="preserve"> 73445 </t>
  </si>
  <si>
    <t>CAIACAO INT OU EXT SOBRE REVESTIMENTO LISO C/ADOCAO DE FIXADOR COM    COM DUAS DEMAOS</t>
  </si>
  <si>
    <t xml:space="preserve"> 3.9.4.1.12 </t>
  </si>
  <si>
    <t xml:space="preserve"> 87777 </t>
  </si>
  <si>
    <t>EMBOÇO OU MASSA ÚNICA EM ARGAMASSA TRAÇO 1:2:8, PREPARO MANUAL, APLICADA MANUALMENTE EM PANOS DE FACHADA COM PRESENÇA DE VÃOS, ESPESSURA DE 25 MM. AF_06/2014</t>
  </si>
  <si>
    <t xml:space="preserve"> 3.9.4.1.13 </t>
  </si>
  <si>
    <t xml:space="preserve"> CM00446 </t>
  </si>
  <si>
    <t>TELA DE AÇO GALVANIZADO FIO 12 BWG, MALHA 2", ONDULADA, QUADRADA, FIXADA EM MOLDURA CONSTITUÍDA DE BARRA CHATA DE 1 1/2 x 1/4"</t>
  </si>
  <si>
    <t xml:space="preserve"> 3.9.4.2 </t>
  </si>
  <si>
    <t>COMPLEMENTAÇÃO DA PAVIMENTAÇÃO DO HALL E CABINE ELEVADORES</t>
  </si>
  <si>
    <t xml:space="preserve"> 3.9.4.2.1 </t>
  </si>
  <si>
    <t xml:space="preserve"> 87694 </t>
  </si>
  <si>
    <t>CONTRAPISO EM ARGAMASSA PRONTA, PREPARO MANUAL, APLICADO EM ÁREAS SECAS SOBRE LAJE, NÃO ADERIDO, ESPESSURA 5CM. AF_06/2014</t>
  </si>
  <si>
    <t xml:space="preserve"> 3.9.4.2.2 </t>
  </si>
  <si>
    <t xml:space="preserve"> CM00467 </t>
  </si>
  <si>
    <t>PISO EM GRANITO BRANCO COTTON, 55 X 55 CM, E= 2 CM – FORNECIMENTO E APLICAÇÃO</t>
  </si>
  <si>
    <t xml:space="preserve"> 3.9.4.3 </t>
  </si>
  <si>
    <t>EQUIPAMENTOS</t>
  </si>
  <si>
    <t xml:space="preserve"> 3.9.4.3.1 </t>
  </si>
  <si>
    <t xml:space="preserve"> CM00205 </t>
  </si>
  <si>
    <t>ELEVADOR COMERCIAL, CAPACIDADE 750 KG, VELOCIDADE NOMINAL DE 1,75 M/S, NOVE PARADAS, CABINAS EM CHAPA DE AÇO ESCOVADO, PORTA EM AÇO ESCOVADO COM ABERTURA CENTRAL. ACIONAMENTO EM CORRENTE ALTERNADA COM VARIAÇÃO DE VOLTAGEM E VARIAÇÃO DE FREQUÊNCIA (V.V.V.F). DIMENSÃO NOMINAL (L X P X H): 1,4 X 1,3 X 2,4 M – FORNECIMENTO</t>
  </si>
  <si>
    <t xml:space="preserve"> 3.9.4.3.2 </t>
  </si>
  <si>
    <t xml:space="preserve"> CM00332 </t>
  </si>
  <si>
    <t>ELEVADOR COMERCIAL, CAPACIDADE 750 KG, VELOCIDADE NOMINAL DE 1,75 M/S, NOVE PARADAS, CABINAS EM CHAPA DE AÇO ESCOVADO, PORTA EM AÇO ESCOVADO COM ABERTURA CENTRAL. ACIONAMENTO EM CORRENTE ALTERNADA COM VARIAÇÃO DE VOLTAGEM E VARIAÇÃO DE FREQUÊNCIA (V.V.V.F). DIMENSÃO NOMINAL (L X P X H): 1,4 X 1,3 X 2,4 M – INSTALAÇÃO</t>
  </si>
  <si>
    <t xml:space="preserve"> 3.9.5 </t>
  </si>
  <si>
    <t>HIDROSSANITÁRIA</t>
  </si>
  <si>
    <t xml:space="preserve"> 3.9.5.1 </t>
  </si>
  <si>
    <t>ESGOTO</t>
  </si>
  <si>
    <t xml:space="preserve"> 3.9.5.1.1 </t>
  </si>
  <si>
    <t xml:space="preserve"> 89731 </t>
  </si>
  <si>
    <t>JOELHO 90 GRAUS, PVC, SERIE NORMAL, ESGOTO PREDIAL, DN 50 MM, JUNTA ELÁSTICA, FORNECIDO E INSTALADO EM RAMAL DE DESCARGA OU RAMAL DE ESGOTO SANITÁRIO. AF_12/2014</t>
  </si>
  <si>
    <t xml:space="preserve"> 3.9.5.1.2 </t>
  </si>
  <si>
    <t xml:space="preserve"> 89732 </t>
  </si>
  <si>
    <t>JOELHO 45 GRAUS, PVC, SERIE NORMAL, ESGOTO PREDIAL, DN 50 MM, JUNTA ELÁSTICA, FORNECIDO E INSTALADO EM RAMAL DE DESCARGA OU RAMAL DE ESGOTO SANITÁRIO. AF_12/2014</t>
  </si>
  <si>
    <t xml:space="preserve"> 3.9.5.1.3 </t>
  </si>
  <si>
    <t xml:space="preserve"> 89744 </t>
  </si>
  <si>
    <t>JOELHO 90 GRAUS, PVC, SERIE NORMAL, ESGOTO PREDIAL, DN 100 MM, JUNTA ELÁSTICA, FORNECIDO E INSTALADO EM RAMAL DE DESCARGA OU RAMAL DE ESGOTO SANITÁRIO. AF_12/2014</t>
  </si>
  <si>
    <t xml:space="preserve"> 3.9.5.1.4 </t>
  </si>
  <si>
    <t xml:space="preserve"> 89746 </t>
  </si>
  <si>
    <t>JOELHO 45 GRAUS, PVC, SERIE NORMAL, ESGOTO PREDIAL, DN 100 MM, JUNTA ELÁSTICA, FORNECIDO E INSTALADO EM RAMAL DE DESCARGA OU RAMAL DE ESGOTO SANITÁRIO. AF_12/2014</t>
  </si>
  <si>
    <t xml:space="preserve"> 3.9.5.1.5 </t>
  </si>
  <si>
    <t xml:space="preserve"> 89785 </t>
  </si>
  <si>
    <t>JUNÇÃO SIMPLES, PVC, SERIE NORMAL, ESGOTO PREDIAL, DN 50 X 50 MM, JUNTA ELÁSTICA, FORNECIDO E INSTALADO EM RAMAL DE DESCARGA OU RAMAL DE ESGOTO SANITÁRIO. AF_12/2014</t>
  </si>
  <si>
    <t xml:space="preserve"> 3.9.5.1.6 </t>
  </si>
  <si>
    <t xml:space="preserve"> 89797 </t>
  </si>
  <si>
    <t>JUNÇÃO SIMPLES, PVC, SERIE NORMAL, ESGOTO PREDIAL, DN 100 X 100 MM, JUNTA ELÁSTICA, FORNECIDO E INSTALADO EM RAMAL DE DESCARGA OU RAMAL DE ESGOTO SANITÁRIO. AF_12/2014</t>
  </si>
  <si>
    <t xml:space="preserve"> 3.9.5.1.7 </t>
  </si>
  <si>
    <t xml:space="preserve"> 89549 </t>
  </si>
  <si>
    <t>REDUÇÃO EXCÊNTRICA, PVC, SERIE R, ÁGUA PLUVIAL, DN 75 X 50 MM, JUNTA ELÁSTICA, FORNECIDO E INSTALADO EM RAMAL DE ENCAMINHAMENTO. AF_12/2014</t>
  </si>
  <si>
    <t xml:space="preserve"> 3.9.5.1.8 </t>
  </si>
  <si>
    <t xml:space="preserve"> 89557 </t>
  </si>
  <si>
    <t>REDUÇÃO EXCÊNTRICA, PVC, SERIE R, ÁGUA PLUVIAL, DN 100 X 75 MM, JUNTA ELÁSTICA, FORNECIDO E INSTALADO EM RAMAL DE ENCAMINHAMENTO. AF_12/2014</t>
  </si>
  <si>
    <t xml:space="preserve"> 3.9.5.1.9 </t>
  </si>
  <si>
    <t xml:space="preserve"> 89784 </t>
  </si>
  <si>
    <t>TE, PVC, SERIE NORMAL, ESGOTO PREDIAL, DN 50 X 50 MM, JUNTA ELÁSTICA, FORNECIDO E INSTALADO EM RAMAL DE DESCARGA OU RAMAL DE ESGOTO SANITÁRIO. AF_12/2014</t>
  </si>
  <si>
    <t xml:space="preserve"> 3.9.5.1.10 </t>
  </si>
  <si>
    <t xml:space="preserve"> 89796 </t>
  </si>
  <si>
    <t>TE, PVC, SERIE NORMAL, ESGOTO PREDIAL, DN 100 X 100 MM, JUNTA ELÁSTICA, FORNECIDO E INSTALADO EM RAMAL DE DESCARGA OU RAMAL DE ESGOTO SANITÁRIO. AF_12/2014</t>
  </si>
  <si>
    <t xml:space="preserve"> 3.9.5.1.11 </t>
  </si>
  <si>
    <t xml:space="preserve"> 89707 </t>
  </si>
  <si>
    <t>CAIXA SIFONADA, PVC, DN 100 X 100 X 50 MM, JUNTA ELÁSTICA, FORNECIDA E INSTALADA EM RAMAL DE DESCARGA OU EM RAMAL DE ESGOTO SANITÁRIO. AF_12/2014</t>
  </si>
  <si>
    <t xml:space="preserve"> 3.9.5.1.12 </t>
  </si>
  <si>
    <t xml:space="preserve"> 3.9.5.1.13 </t>
  </si>
  <si>
    <t xml:space="preserve"> 90696 </t>
  </si>
  <si>
    <t>TUBO DE PVC PARA REDE COLETORA DE ESGOTO DE PAREDE MACIÇA, DN 200 MM, JUNTA ELÁSTICA, INSTALADO EM LOCAL COM NÍVEL BAIXO DE INTERFERÊNCIAS - FORNECIMENTO E ASSENTAMENTO. AF_06/2015</t>
  </si>
  <si>
    <t xml:space="preserve"> 3.9.5.1.14 </t>
  </si>
  <si>
    <t xml:space="preserve"> CM00327 </t>
  </si>
  <si>
    <t>CAIXA ENTERRADA HIDRÁULICA RETANGULAR, EM ALVENARIA COM BLOCOS DE CONCRETO, DIMENSÕES INTERNAS: 1,60X1,60X0,6 M PARA REDE DE ESGOTO.</t>
  </si>
  <si>
    <t xml:space="preserve"> 3.9.5.1.15 </t>
  </si>
  <si>
    <t xml:space="preserve"> 89712 </t>
  </si>
  <si>
    <t>TUBO PVC, SERIE NORMAL, ESGOTO PREDIAL, DN 50 MM, FORNECIDO E INSTALADO EM RAMAL DE DESCARGA OU RAMAL DE ESGOTO SANITÁRIO. AF_12/2014</t>
  </si>
  <si>
    <t xml:space="preserve"> 3.9.5.2 </t>
  </si>
  <si>
    <t>INSTALAÇÃO DE ÁGUA FRIA</t>
  </si>
  <si>
    <t xml:space="preserve"> 3.9.5.2.1 </t>
  </si>
  <si>
    <t xml:space="preserve"> 89353 </t>
  </si>
  <si>
    <t>REGISTRO DE GAVETA BRUTO, LATÃO, ROSCÁVEL, 3/4", FORNECIDO E INSTALADO EM RAMAL DE ÁGUA. AF_12/2014</t>
  </si>
  <si>
    <t xml:space="preserve"> 3.9.5.2.2 </t>
  </si>
  <si>
    <t xml:space="preserve"> 89366 </t>
  </si>
  <si>
    <t>JOELHO 90 GRAUS COM BUCHA DE LATÃO, PVC, SOLDÁVEL, DN 25MM, X 3/4 INSTALADO EM RAMAL OU SUB-RAMAL DE ÁGUA - FORNECIMENTO E INSTALAÇÃO. AF_12/2014</t>
  </si>
  <si>
    <t xml:space="preserve"> 3.9.5.2.3 </t>
  </si>
  <si>
    <t xml:space="preserve"> 89395 </t>
  </si>
  <si>
    <t>TE, PVC, SOLDÁVEL, DN 25MM, INSTALADO EM RAMAL OU SUB-RAMAL DE ÁGUA - FORNECIMENTO E INSTALAÇÃO. AF_12/2014</t>
  </si>
  <si>
    <t xml:space="preserve"> 3.9.5.2.4 </t>
  </si>
  <si>
    <t xml:space="preserve"> 89625 </t>
  </si>
  <si>
    <t>TE, PVC, SOLDÁVEL, DN 50MM, INSTALADO EM PRUMADA DE ÁGUA - FORNECIMENTO E INSTALAÇÃO. AF_12/2014</t>
  </si>
  <si>
    <t xml:space="preserve"> 3.9.5.2.5 </t>
  </si>
  <si>
    <t xml:space="preserve"> 89579 </t>
  </si>
  <si>
    <t>LUVA DE REDUÇÃO, PVC, SOLDÁVEL, DN 50MM X 25MM, INSTALADO EM PRUMADA DE ÁGUA   FORNECIMENTO E INSTALAÇÃO. AF_12/2014</t>
  </si>
  <si>
    <t xml:space="preserve"> 3.9.5.2.6 </t>
  </si>
  <si>
    <t xml:space="preserve"> 89356 </t>
  </si>
  <si>
    <t>TUBO, PVC, SOLDÁVEL, DN 25MM, INSTALADO EM RAMAL OU SUB-RAMAL DE ÁGUA - FORNECIMENTO E INSTALAÇÃO. AF_12/2014</t>
  </si>
  <si>
    <t xml:space="preserve"> 3.9.5.2.7 </t>
  </si>
  <si>
    <t xml:space="preserve"> CM00220 </t>
  </si>
  <si>
    <t>BOMBA DE RECALQUE 7,5 CV</t>
  </si>
  <si>
    <t xml:space="preserve"> 3.9.5.2.8 </t>
  </si>
  <si>
    <t xml:space="preserve"> 89383 </t>
  </si>
  <si>
    <t>ADAPTADOR CURTO COM BOLSA E ROSCA PARA REGISTRO, PVC, SOLDÁVEL, DN 25MM X 3/4, INSTALADO EM RAMAL OU SUB-RAMAL DE ÁGUA - FORNECIMENTO E INSTALAÇÃO. AF_12/2014</t>
  </si>
  <si>
    <t xml:space="preserve"> 3.9.5.3 </t>
  </si>
  <si>
    <t>LOUÇAS E METAIS SANITÁRIOS</t>
  </si>
  <si>
    <t xml:space="preserve"> 3.9.5.3.1 </t>
  </si>
  <si>
    <t xml:space="preserve"> CM00214 </t>
  </si>
  <si>
    <t>BACIA COM CAIXA ACOPLADA, COR BRANCO, SAÍDA VERTICAL, DUAL FLUX, LINHA VOGUE PLUS REF. P505 + CD.O1F, INCLUINDO A VEDAÇÃO E PARAFUSOS, DA DECA OU EQUIVALENTE TÉCNICO – FORNECIMENTO E INSTALAÇÃO</t>
  </si>
  <si>
    <t xml:space="preserve"> 3.9.5.3.2 </t>
  </si>
  <si>
    <t xml:space="preserve"> CM00043 </t>
  </si>
  <si>
    <t>BACIA SANITARIA COM DESCARGA ACOPLADA, SIFONADO, PARA PCD SEM FURO FRONTAL, LOUÇA BRANCA, COM ASSENTO, ANEL DE VEDAÇÃO, PARAFUSOS DE FIXAÇÃO E ENGATE - FORNECIMENTO E INSTALAÇÃO.</t>
  </si>
  <si>
    <t xml:space="preserve"> 3.9.5.3.3 </t>
  </si>
  <si>
    <t xml:space="preserve"> CM00215 </t>
  </si>
  <si>
    <t>ASSENTO PARA BACIA SANITÁRIA EM POLIÉSTER PARA LINHA VOGUE PLUS DECA, OU EQUIVALENTE TÉCNICO</t>
  </si>
  <si>
    <t xml:space="preserve"> 3.9.5.3.4 </t>
  </si>
  <si>
    <t xml:space="preserve"> CM00044 </t>
  </si>
  <si>
    <t>LAVATORIO LOUCA COLUNA SUSPENSA VOGUE PLUS, COMPLETO-FORNECIMENTO E INSTALAÇÃO</t>
  </si>
  <si>
    <t xml:space="preserve"> 3.9.5.3.5 </t>
  </si>
  <si>
    <t xml:space="preserve"> CM00049 </t>
  </si>
  <si>
    <t>CUBA DE SOBREPOR OVAL EM LOUÇA BRANCA, 31 X 44CM OU EQUIVALENTE - FORNECIMENTO E INSTALAÇÃO</t>
  </si>
  <si>
    <t xml:space="preserve"> 3.9.5.3.6 </t>
  </si>
  <si>
    <t xml:space="preserve"> CM00216 </t>
  </si>
  <si>
    <t>TORNEIRA DE MESA COM FECHAMENTO AUTOMÁTICO, PARA LAVATÓRIO, ACABAMENTO CROMADO, LINHA DECAMATIC CONFORTO REF. 1173.C.CONF, DECA OU SIMILAR (PNE)</t>
  </si>
  <si>
    <t xml:space="preserve"> 3.9.5.3.7 </t>
  </si>
  <si>
    <t xml:space="preserve"> CM00217 </t>
  </si>
  <si>
    <t>TORNEIRA PARA LAVATÓRIO DE MESA FECHAMENTO AUTOMÁTICO DECAMATIC LINK 1172.C.LNK ACABAMENTO CROMADO, OU EQUIVALENTE TÉCNICO – FORNECIMENTO E INSTALAÇÃO</t>
  </si>
  <si>
    <t xml:space="preserve"> 3.9.5.3.8 </t>
  </si>
  <si>
    <t xml:space="preserve"> CM00218 </t>
  </si>
  <si>
    <t>MICTÓRIO DE LOUÇA COM SIFÃO INTEGRADO, COR BRANCO, REF. M714.17 DA DECA OU EQUIVALENTE TÉCNICO, INCLUINDO CONJUNTO PARA INSTALAÇÃO – FORNECIMENTO E INSTALAÇÃO</t>
  </si>
  <si>
    <t xml:space="preserve"> 3.9.5.3.9 </t>
  </si>
  <si>
    <t xml:space="preserve"> CM00219 </t>
  </si>
  <si>
    <t>BANCADA EM GRANITO BRANCO COTTON / POLAR / CEARÁ POLIDO, ESPESSURA 2 CM, INCLUINDO TESTEIRA, RODOPIA E SUPORTE EM CANTONEIRAS EM AÇO INOX 1 1/2” X 1/8”, TIPO “L”, DE ABAS IGUAIS E IMPERMEABILIZAÇÃO</t>
  </si>
  <si>
    <t xml:space="preserve"> 3.9.5.3.10 </t>
  </si>
  <si>
    <t xml:space="preserve"> CM00355 </t>
  </si>
  <si>
    <t>BACIA CONVENCIONAL, COR BRANCO, SAÍDA VERTICAL, LINHA VOGUE REF. P5.17, INCLUINDO A VEDAÇÃO E PARAFUSOS, DA DECA OU EQUIVALENTE TÉCNICO – FORNECIMENTO E INSTALAÇÃO</t>
  </si>
  <si>
    <t xml:space="preserve"> 3.9.5.3.11 </t>
  </si>
  <si>
    <t xml:space="preserve"> CM00356 </t>
  </si>
  <si>
    <t>DUCHA HIGIENICA MANUAL CROMADA C/REGISTRO E DERIVAÇÃO – FORNECIMENTO E INSTALAÇÃO</t>
  </si>
  <si>
    <t xml:space="preserve"> 3.9.5.3.12 </t>
  </si>
  <si>
    <t xml:space="preserve"> CM00357 </t>
  </si>
  <si>
    <t>VÁLVULA DE DESCARGA MODELO VD SQUARE SALVÁGUA Ø= 1 1/4” - FORNECIMENTO E INSTALAÇÃO</t>
  </si>
  <si>
    <t xml:space="preserve"> 3.9.5.3.13 </t>
  </si>
  <si>
    <t xml:space="preserve"> CM00335 </t>
  </si>
  <si>
    <t>BALCÃO EM GRANITO BRANCO COTTON, L= 48 CM, INCLUSIVE TESTEIRA E ESTRUTURA DE SUSTENTAÇÃO</t>
  </si>
  <si>
    <t xml:space="preserve"> 3.9.5.3.14 </t>
  </si>
  <si>
    <t xml:space="preserve"> CM00336 </t>
  </si>
  <si>
    <t>BALCÃO EM GRANITO BRANCO COTTON, L= 45 CM, INCLUSIVE ESTRUTURA DE SUSTENTAÇÃO</t>
  </si>
  <si>
    <t xml:space="preserve"> 3.9.5.3.15 </t>
  </si>
  <si>
    <t xml:space="preserve"> CM00340 </t>
  </si>
  <si>
    <t>DISPENSADOR PARA SABÃO LÍQUIDO DECAMATIC 2015.C ACABAMENTO CROMADO, OU EQUIVALENTE TÉCNICO</t>
  </si>
  <si>
    <t xml:space="preserve"> 3.9.5.3.16 </t>
  </si>
  <si>
    <t xml:space="preserve"> 86900 </t>
  </si>
  <si>
    <t>CUBA DE EMBUTIR DE AÇO INOXIDÁVEL MÉDIA - FORNECIMENTO E INSTALAÇÃO. AF_12/2013</t>
  </si>
  <si>
    <t xml:space="preserve"> 3.9.5.3.17 </t>
  </si>
  <si>
    <t xml:space="preserve"> CM00041 </t>
  </si>
  <si>
    <t>DISPENSER PARA SABONETE, SISTEMA SPRAY COM REFIL EM PLÁSTICO ABS, NA COR BRANCA REF. NOBRE CITY 32319, JOFEL, EXACCTA OU SIMILAR.</t>
  </si>
  <si>
    <t xml:space="preserve"> 3.9.5.3.18 </t>
  </si>
  <si>
    <t xml:space="preserve"> CM00042 </t>
  </si>
  <si>
    <t>DISPENSER PARA PAPEL HIGIÊNICO INTERFOLHADO DO TIPO CAI-CAI, EM PLÁSTICO ABS, NA COR BRANCA REF. NOBRE CITY 32776, JOFEL, EXACCTA OU SIMILAR.</t>
  </si>
  <si>
    <t xml:space="preserve"> 3.9.5.3.19 </t>
  </si>
  <si>
    <t xml:space="preserve"> CP120405 </t>
  </si>
  <si>
    <t>DISPENSER PARA PAPEL TOALHA INTERFOLHAS EM PLÁSTICO ABS NA COR BRANCA REF. NOBRE CITY 32777, JOFEL, EXACCTA OU SIMILAR.</t>
  </si>
  <si>
    <t xml:space="preserve"> 3.9.6 </t>
  </si>
  <si>
    <t>INCÊNDIO</t>
  </si>
  <si>
    <t xml:space="preserve"> 3.9.6.1 </t>
  </si>
  <si>
    <t>SISTEMA DE BOMBAS E HIDRANTES</t>
  </si>
  <si>
    <t xml:space="preserve"> 3.9.6.1.1 </t>
  </si>
  <si>
    <t xml:space="preserve"> CM00249 </t>
  </si>
  <si>
    <t>EXTINTOR ABC, CAPACIDADE 4KG, ALCANCE MÉDIO DE JATO 4,5M, NBR 9443, 9444, 10721 – FORNECIMENTO E INSTALAÇÃO</t>
  </si>
  <si>
    <t xml:space="preserve"> 3.9.6.1.2 </t>
  </si>
  <si>
    <t xml:space="preserve"> 74064/001 </t>
  </si>
  <si>
    <t>FUNDO ANTICORROSIVO A BASE DE OXIDO DE FERRO (ZARCAO), DUAS DEMAOS</t>
  </si>
  <si>
    <t xml:space="preserve"> 3.9.6.1.3 </t>
  </si>
  <si>
    <t xml:space="preserve"> 79464 </t>
  </si>
  <si>
    <t>PINTURA A OLEO, 2 DEMAOS</t>
  </si>
  <si>
    <t xml:space="preserve"> 3.9.6.1.4 </t>
  </si>
  <si>
    <t xml:space="preserve"> CM00252 </t>
  </si>
  <si>
    <t>CHAVE DUPLA PARA CONEXÕES TIPO STORZ, ENGATE RÁPIDO 1 1/2” X 2 1/2”, EM LATÃO, PARA INSTALAÇÃO PREDIAL COMBATE A INCÊNDIO – FORNECIMENTO E INSTALAÇÃO</t>
  </si>
  <si>
    <t xml:space="preserve"> 3.9.6.1.5 </t>
  </si>
  <si>
    <t xml:space="preserve"> 92343 </t>
  </si>
  <si>
    <t>TUBO DE AÇO GALVANIZADO COM COSTURA, CLASSE MÉDIA, DN 80 (3"), CONEXÃO ROSQUEADA, INSTALADO EM PRUMADAS - FORNECIMENTO E INSTALAÇÃO. AF_12/2015</t>
  </si>
  <si>
    <t xml:space="preserve"> 3.9.6.1.6 </t>
  </si>
  <si>
    <t xml:space="preserve"> 71516 </t>
  </si>
  <si>
    <t>CONJUNTO DE MANGUEIRA PARA COMBATE A INCENDIO EM FIBRA DE POLIESTER PURA, COM 1.1/2", REVESTIDA INTERNAMENTE, COM 2 LANCES DE 15M CADA</t>
  </si>
  <si>
    <t xml:space="preserve"> 3.9.6.1.7 </t>
  </si>
  <si>
    <t xml:space="preserve"> 92635 </t>
  </si>
  <si>
    <t>JOELHO 45 GRAUS, EM FERRO GALVANIZADO, CONEXÃO ROSQUEADA, DN 80 (3"), INSTALADO EM REDE DE ALIMENTAÇÃO PARA HIDRANTE - FORNECIMENTO E INSTALAÇÃO. AF_12/2015</t>
  </si>
  <si>
    <t xml:space="preserve"> 3.9.6.1.8 </t>
  </si>
  <si>
    <t xml:space="preserve"> CM00263 </t>
  </si>
  <si>
    <t>HIDRANTE DE RECALQUE INCLUINDO CAIXA EM ALVENARIA ( 0,60 X 0,60 X 0,40M ) E TAMPA EM FERRO FUNDIDO COM INSCRIÇÃO “INCÊNDIO”</t>
  </si>
  <si>
    <t xml:space="preserve"> 3.9.6.1.9 </t>
  </si>
  <si>
    <t xml:space="preserve"> CM00265 </t>
  </si>
  <si>
    <t>CHAPA DE AÇO GALVANIZADO, Nº 26, PARA FECHAMENTO DO LAMBRI – FORNECIMENTO E INSTALAÇÃO</t>
  </si>
  <si>
    <t xml:space="preserve"> 3.9.6.1.10 </t>
  </si>
  <si>
    <t xml:space="preserve"> 91863 </t>
  </si>
  <si>
    <t>ELETRODUTO RÍGIDO ROSCÁVEL, PVC, DN 25 MM (3/4"), PARA CIRCUITOS TERMINAIS, INSTALADO EM FORRO - FORNECIMENTO E INSTALAÇÃO. AF_12/2015</t>
  </si>
  <si>
    <t xml:space="preserve"> 3.9.6.1.11 </t>
  </si>
  <si>
    <t xml:space="preserve"> 91890 </t>
  </si>
  <si>
    <t>CURVA 90 GRAUS PARA ELETRODUTO, PVC, ROSCÁVEL, DN 25 MM (3/4"), PARA CIRCUITOS TERMINAIS, INSTALADA EM FORRO - FORNECIMENTO E INSTALAÇÃO. AF_12/2015</t>
  </si>
  <si>
    <t xml:space="preserve"> 3.9.6.1.12 </t>
  </si>
  <si>
    <t xml:space="preserve"> CM00447 </t>
  </si>
  <si>
    <t>ABRAÇADEIRA EM FERRO GALVANIZADO DN 150MM – FORNECIMENTO E INSTALAÇÃO</t>
  </si>
  <si>
    <t xml:space="preserve"> 3.9.6.1.13 </t>
  </si>
  <si>
    <t xml:space="preserve"> CM00448 </t>
  </si>
  <si>
    <t>PERFIL DUPLO U DOBRADO DE CHAPA UDC SIMPLES - 100 x 50 x 3 MM (4.50 KG/M) COM CORDÃO DE SOLDA</t>
  </si>
  <si>
    <t xml:space="preserve"> 3.9.6.1.14 </t>
  </si>
  <si>
    <t xml:space="preserve"> CM00301 </t>
  </si>
  <si>
    <t>VÁLVULA DE ESFERA EM LATÃO Ø 3” - FORNECIMENTO E INSTALAÇÃO</t>
  </si>
  <si>
    <t xml:space="preserve"> 3.9.6.1.15 </t>
  </si>
  <si>
    <t xml:space="preserve"> CM00303 </t>
  </si>
  <si>
    <t>TUBO DE AÇO PRETO SEM COSTURA, CONEXÃO SOLDADA, DN 125 ( 5" ), INSTALADO EM REDE DE ALIMENTAÇÃO PARA HIDRANTE - FORNECIMENTO E INSTALAÇÃO</t>
  </si>
  <si>
    <t xml:space="preserve"> 3.9.6.1.16 </t>
  </si>
  <si>
    <t xml:space="preserve"> CM00304 </t>
  </si>
  <si>
    <t>TUBO DE AÇO PRETO SEM COSTURA, CONEXÃO SOLDADA, DN 150 ( 6" ), INSTALADO EM REDE DE ALIMENTAÇÃO PARA HIDRANTE - FORNECIMENTO E INSTALAÇÃO</t>
  </si>
  <si>
    <t xml:space="preserve"> 3.9.6.1.17 </t>
  </si>
  <si>
    <t xml:space="preserve"> CM00305 </t>
  </si>
  <si>
    <t>TÊ, EM AÇO, CONEXÃO SOLDADA, DN 125 (5"), INSTALADO EM REDE DE ALIMENTAÇÃO PARA HIDRANTE – FORNECIMENTO E INSTALAÇÃO</t>
  </si>
  <si>
    <t xml:space="preserve"> 3.9.6.1.18 </t>
  </si>
  <si>
    <t xml:space="preserve"> CM00306 </t>
  </si>
  <si>
    <t>TÊ, EM AÇO, CONEXÃO SOLDADA, DN 150 (6"), INSTALADO EM REDE DE ALIMENTAÇÃO PARA HIDRANTE – FORNECIMENTO E INSTALAÇÃO</t>
  </si>
  <si>
    <t xml:space="preserve"> 3.9.6.1.19 </t>
  </si>
  <si>
    <t xml:space="preserve"> CM00307 </t>
  </si>
  <si>
    <t>CURVA 90 GRAUS, EM AÇO, CONEXÃO SOLDADA, DN 125 (5"), INSTALADO EM REDE DE ALIMENTAÇÃO PARA HIDRANTE - FORNECIMENTO E INSTALAÇÃO</t>
  </si>
  <si>
    <t xml:space="preserve"> 3.9.6.1.20 </t>
  </si>
  <si>
    <t xml:space="preserve"> CM00308 </t>
  </si>
  <si>
    <t>CURVA 90 GRAUS, EM AÇO, CONEXÃO SOLDADA, DN 150 (6"), INSTALADO EM REDE DE ALIMENTAÇÃO PARA HIDRANTE - FORNECIMENTO E INSTALAÇÃO</t>
  </si>
  <si>
    <t xml:space="preserve"> 3.9.6.1.21 </t>
  </si>
  <si>
    <t xml:space="preserve"> CM00309 </t>
  </si>
  <si>
    <t>CURVA 45 GRAUS, EM AÇO, CONEXÃO SOLDADA, DN 125 (5"), INSTALADO EM REDE DE ALIMENTAÇÃO PARA HIDRANTE - FORNECIMENTO E INSTALAÇÃO</t>
  </si>
  <si>
    <t xml:space="preserve"> 3.9.6.1.22 </t>
  </si>
  <si>
    <t xml:space="preserve"> CM00310 </t>
  </si>
  <si>
    <t>CURVA 45 GRAUS, EM AÇO, CONEXÃO SOLDADA, DN 150 (6"), INSTALADO EM REDE DE ALIMENTAÇÃO PARA HIDRANTE - FORNECIMENTO E INSTALAÇÃO</t>
  </si>
  <si>
    <t xml:space="preserve"> 3.9.6.1.23 </t>
  </si>
  <si>
    <t xml:space="preserve"> CM00313 </t>
  </si>
  <si>
    <t>LUVA COM REDUÇÃO, EM AÇO, CONEXÃO SOLDADA, 5” X 3”, INSTALADO EM REDE DE ALIMENTAÇÃO PARA HIDRANTE - FORNECIMENTO E INSTALAÇÃO</t>
  </si>
  <si>
    <t xml:space="preserve"> 3.9.6.1.24 </t>
  </si>
  <si>
    <t xml:space="preserve"> CM00302 </t>
  </si>
  <si>
    <t>KIT CAVALETE PARA BOMBA, EM AÇO GALVANIZADO DN 32 (1 ¼)  FORNECIMENTO E INSTALAÇÃO</t>
  </si>
  <si>
    <t xml:space="preserve"> 3.9.6.1.25 </t>
  </si>
  <si>
    <t xml:space="preserve"> 97599 </t>
  </si>
  <si>
    <t>LUMINÁRIA DE EMERGÊNCIA - FORNECIMENTO E INSTALAÇÃO. AF_11/2017</t>
  </si>
  <si>
    <t xml:space="preserve"> 3.9.6.1.26 </t>
  </si>
  <si>
    <t xml:space="preserve"> CM00449 </t>
  </si>
  <si>
    <t>FORNECIMENTO E INSTALAÇÃO DE ESGUINCHO CÔNICO PARA MANGUEIRA DE INCÊNDIO 1 1/2"x 1/2"</t>
  </si>
  <si>
    <t xml:space="preserve"> 3.9.6.1.27 </t>
  </si>
  <si>
    <t xml:space="preserve"> 4275 </t>
  </si>
  <si>
    <t>Placa de sinalização de abandono em acrílico, 0.30 x 0.12 m</t>
  </si>
  <si>
    <t>Un</t>
  </si>
  <si>
    <t xml:space="preserve"> 3.9.6.1.28 </t>
  </si>
  <si>
    <t xml:space="preserve"> 84957 </t>
  </si>
  <si>
    <t>VIDRO LISO COMUM TRANSPARENTE, ESPESSURA 5MM</t>
  </si>
  <si>
    <t xml:space="preserve"> 3.9.6.1.29 </t>
  </si>
  <si>
    <t xml:space="preserve"> 3.9.6.1.30 </t>
  </si>
  <si>
    <t xml:space="preserve"> CM00324 </t>
  </si>
  <si>
    <t>REMOÇÃO BOMBAS DE INCÊNDIO – SISTEMA EXISTENTE</t>
  </si>
  <si>
    <t xml:space="preserve"> 3.9.6.1.31 </t>
  </si>
  <si>
    <t xml:space="preserve"> 73836/002 </t>
  </si>
  <si>
    <t>INSTALACAO DE CONJ.MOTO BOMBA HORIZONTAL DE 12,5 A 25 CV</t>
  </si>
  <si>
    <t xml:space="preserve"> 3.9.6.1.32 </t>
  </si>
  <si>
    <t xml:space="preserve"> 73836/001 </t>
  </si>
  <si>
    <t>INSTALACAO DE CONJ.MOTO BOMBA HORIZONTAL ATE 10 CV</t>
  </si>
  <si>
    <t xml:space="preserve"> 3.9.6.1.33 </t>
  </si>
  <si>
    <t xml:space="preserve"> CM00450 </t>
  </si>
  <si>
    <t>TANQUE DE PRESSÃO CAPACIDADE 30 LT (P/ INCÊNDIO)</t>
  </si>
  <si>
    <t xml:space="preserve"> 3.9.6.1.34 </t>
  </si>
  <si>
    <t xml:space="preserve"> CM00451 </t>
  </si>
  <si>
    <t>MANÔMETRO 0 A 10 KGF/CM2, D=100MM, CONEXÃO 1/2" BSP – FORNECIMENTO E INSTALAÇÃO</t>
  </si>
  <si>
    <t xml:space="preserve"> 3.9.6.1.35 </t>
  </si>
  <si>
    <t xml:space="preserve"> CM00326 </t>
  </si>
  <si>
    <t>QUADRO DE BOMBAS INCÊNDIO – FORNECIMENTO E INSTALAÇÃO</t>
  </si>
  <si>
    <t xml:space="preserve"> 3.9.6.1.36 </t>
  </si>
  <si>
    <t xml:space="preserve"> CM00390 </t>
  </si>
  <si>
    <t>FLANGE SO 150 LIBRAS 5" A/C-FORNECIMENTO E INSTALAÇÃO</t>
  </si>
  <si>
    <t xml:space="preserve"> 3.9.6.1.37 </t>
  </si>
  <si>
    <t xml:space="preserve"> CM00391 </t>
  </si>
  <si>
    <t>FLANGE SO 150 LIBRAS 6" A/C - FORNECIMENTO E INSTALAÇÃO</t>
  </si>
  <si>
    <t xml:space="preserve"> 3.9.6.1.38 </t>
  </si>
  <si>
    <t xml:space="preserve"> CM00392 </t>
  </si>
  <si>
    <t>CAP SCH 40 6" A/C - FORNECIMENTO E INSTALAÇÃO</t>
  </si>
  <si>
    <t xml:space="preserve"> 3.9.6.1.39 </t>
  </si>
  <si>
    <t xml:space="preserve"> CM00452 </t>
  </si>
  <si>
    <t>FORNECIMENTO E INSTALAÇÃO DE PRESSOSTATO 0 A 10 KGF/CM2</t>
  </si>
  <si>
    <t xml:space="preserve"> 3.9.6.1.40 </t>
  </si>
  <si>
    <t xml:space="preserve"> CM00344 </t>
  </si>
  <si>
    <t>REPARO / MANUTENÇÃO EM MOTOBOMBAS</t>
  </si>
  <si>
    <t xml:space="preserve"> 3.9.6.2 </t>
  </si>
  <si>
    <t>SINALIZAÇÃO</t>
  </si>
  <si>
    <t xml:space="preserve"> 3.9.6.2.1 </t>
  </si>
  <si>
    <t xml:space="preserve"> CM00253 </t>
  </si>
  <si>
    <t>PLACA DE SINALIZAÇÃO DE SEGURANÇA CONTRA INCÊNDIO, FOTOLUMINESCENTE, QUADRADA, 20 X 20 CM, EM PVC 2 MM ANTI-CHAMAS (SÍMBOLOS, CORES E PICTOGRAMAS CONFORME NBR 13434) – FORNECIMENTO E INSTALAÇÃO</t>
  </si>
  <si>
    <t xml:space="preserve"> 3.9.6.2.2 </t>
  </si>
  <si>
    <t xml:space="preserve"> CM00256 </t>
  </si>
  <si>
    <t>PLACA DE SINALIZACAO DE SEGURANCA CONTRA INCENDIO, FOTOLUMINESCENTE, RETANGULAR, *20 X 40* CM, EM PVC *2* MM ANTI-CHAMAS (SIMBOLOS, CORES E PICTOGRAMAS CONFORME NBR 13434) – FORNECIMENTO E INSTALAÇÃO</t>
  </si>
  <si>
    <t xml:space="preserve"> 3.9.6.3 </t>
  </si>
  <si>
    <t>DETECÇÃO E CONTROLE</t>
  </si>
  <si>
    <t xml:space="preserve"> 3.9.6.3.1 </t>
  </si>
  <si>
    <t xml:space="preserve"> 95817 </t>
  </si>
  <si>
    <t>CONDULETE DE PVC, TIPO X, PARA ELETRODUTO DE PVC SOLDÁVEL DN 25 MM (3/4''), APARENTE - FORNECIMENTO E INSTALAÇÃO. AF_11/2016</t>
  </si>
  <si>
    <t xml:space="preserve"> 3.9.6.3.2 </t>
  </si>
  <si>
    <t xml:space="preserve"> 95749 </t>
  </si>
  <si>
    <t>ELETRODUTO DE AÇO GALVANIZADO, CLASSE LEVE, DN 20 MM (3/4), APARENTE, INSTALADO EM PAREDE - FORNECIMENTO E INSTALAÇÃO. AF_11/2016_P</t>
  </si>
  <si>
    <t xml:space="preserve"> 3.9.6.3.3 </t>
  </si>
  <si>
    <t xml:space="preserve"> 92868 </t>
  </si>
  <si>
    <t>CAIXA RETANGULAR 4" X 2" MÉDIA (1,30 M DO PISO), METÁLICA, INSTALADA EM PAREDE - FORNECIMENTO E INSTALAÇÃO. AF_12/2015</t>
  </si>
  <si>
    <t xml:space="preserve"> 3.9.6.3.4 </t>
  </si>
  <si>
    <t xml:space="preserve"> CM00257 </t>
  </si>
  <si>
    <t>DETECTOR DE FUMAÇA ÓPTICO ENDEREÇAVEL – FORNECIMENTO E INSTALAÇÃO</t>
  </si>
  <si>
    <t xml:space="preserve"> 3.9.6.3.5 </t>
  </si>
  <si>
    <t xml:space="preserve"> CM00258 </t>
  </si>
  <si>
    <t>CENTRAL DE ALARME ENDEREÇAVEL DE INCÊNDIO COM SISTEMA P/ ATÉ 250 DISPOSITIVOS, MODELO VRE-250 C/ BATERIA DE 12 V E 7 AMPERES – FORNECIMENTO E INSTALAÇÃO</t>
  </si>
  <si>
    <t xml:space="preserve"> 3.9.6.3.6 </t>
  </si>
  <si>
    <t xml:space="preserve"> CM00259 </t>
  </si>
  <si>
    <t>PROGRAMADOR DE ENDEREÇOS PARA CENTRAL DE ALARME – FORNECIMENTO E INSTALAÇÃO</t>
  </si>
  <si>
    <t xml:space="preserve"> 3.9.6.3.7 </t>
  </si>
  <si>
    <t xml:space="preserve"> CM00260 </t>
  </si>
  <si>
    <t>SIRENE AÚDIO-VISUAL 120 DB PARA ALARME DE INCÊNDIO, ENDEREÇAVEL – FORNECIMENTO E INSTALAÇÃO</t>
  </si>
  <si>
    <t xml:space="preserve"> 3.9.6.3.8 </t>
  </si>
  <si>
    <t xml:space="preserve"> CM00262 </t>
  </si>
  <si>
    <t>CABO BLINDADO PARA ALARME E DETECÇÃO DE INCÊNDIO 4 X 1,5 MM2 – FORNECIMENTO E INSTALAÇÃO</t>
  </si>
  <si>
    <t xml:space="preserve"> 3.9.6.3.9 </t>
  </si>
  <si>
    <t xml:space="preserve"> CM00325 </t>
  </si>
  <si>
    <t>ABRAÇADEIRA 3/4”, TIPO D, EM AÇO – FORNECIMENTO E INSTALAÇÃO</t>
  </si>
  <si>
    <t xml:space="preserve"> 3.9.6.3.10 </t>
  </si>
  <si>
    <t xml:space="preserve"> CM00462 </t>
  </si>
  <si>
    <t>ACIONADOR MANUAL (BOTOEIRA) "APERTE AQUI", PARA INSTALAÇÃO DE INCÊNDIO - ENDEREÇÁVEL-FORNECIMENTO E INSTALAÇÃO</t>
  </si>
  <si>
    <t xml:space="preserve"> 3.9.6.3.11 </t>
  </si>
  <si>
    <t xml:space="preserve"> CM00435 </t>
  </si>
  <si>
    <t>PORTA CORTA-FOGO 100X210CM - FORNECIMENTO E INSTALAÇÃO</t>
  </si>
  <si>
    <t xml:space="preserve"> 3.9.6.4 </t>
  </si>
  <si>
    <t>ILUMINAÇÃO DE EMERGÊNCIA</t>
  </si>
  <si>
    <t xml:space="preserve"> 3.9.6.4.1 </t>
  </si>
  <si>
    <t xml:space="preserve"> CM00085 </t>
  </si>
  <si>
    <t>LUMINÁRIA AUTÔNOMA DE BALIZAMENTO SBL-VD, LED, DUPLA FACE – FORNECIMENTO E INSTALAÇÃO</t>
  </si>
  <si>
    <t xml:space="preserve"> 3.9.6.5 </t>
  </si>
  <si>
    <t>ADEQUAÇÃO CIVIL</t>
  </si>
  <si>
    <t xml:space="preserve"> 3.9.6.5.1 </t>
  </si>
  <si>
    <t>DEMOLIÇÕES</t>
  </si>
  <si>
    <t xml:space="preserve"> 3.9.6.5.1.1 </t>
  </si>
  <si>
    <t xml:space="preserve"> 97629 </t>
  </si>
  <si>
    <t>DEMOLIÇÃO DE LAJES, DE FORMA MECANIZADA COM MARTELETE, SEM REAPROVEITAMENTO. AF_12/2017</t>
  </si>
  <si>
    <t xml:space="preserve"> 3.9.6.5.1.2 </t>
  </si>
  <si>
    <t xml:space="preserve"> 3.9.6.5.1.3 </t>
  </si>
  <si>
    <t xml:space="preserve"> 3.9.6.5.1.4 </t>
  </si>
  <si>
    <t xml:space="preserve"> 3.9.6.5.1.5 </t>
  </si>
  <si>
    <t xml:space="preserve"> 3.9.6.5.2 </t>
  </si>
  <si>
    <t>CONSTRUÇÕES</t>
  </si>
  <si>
    <t xml:space="preserve"> 3.9.6.5.2.1 </t>
  </si>
  <si>
    <t xml:space="preserve"> 95946 </t>
  </si>
  <si>
    <t>ARMAÇÃO DE ESCADA, COM 2 LANCES, DE UMA ESTRUTURA CONVENCIONAL DE CONCRETO ARMADO UTILIZANDO AÇO CA-50 DE 10,0 MM - MONTAGEM. AF_01/2017</t>
  </si>
  <si>
    <t xml:space="preserve"> 3.9.6.5.2.2 </t>
  </si>
  <si>
    <t xml:space="preserve"> 95943 </t>
  </si>
  <si>
    <t>ARMAÇÃO DE ESCADA, COM 2 LANCES, DE UMA ESTRUTURA CONVENCIONAL DE CONCRETO ARMADO UTILIZANDO AÇO CA-60 DE 5,0 MM - MONTAGEM. AF_01/2017</t>
  </si>
  <si>
    <t xml:space="preserve"> 3.9.6.5.2.3 </t>
  </si>
  <si>
    <t xml:space="preserve"> CM00484 </t>
  </si>
  <si>
    <t>ESCADA EM CONCRETO ARMADO, FCK = 30 MPA, MOLDADA IN LOCO</t>
  </si>
  <si>
    <t xml:space="preserve"> 3.9.6.5.2.4 </t>
  </si>
  <si>
    <t xml:space="preserve"> 3.9.6.5.2.5 </t>
  </si>
  <si>
    <t xml:space="preserve"> 3.9.6.5.2.6 </t>
  </si>
  <si>
    <t xml:space="preserve"> 3.9.6.5.2.7 </t>
  </si>
  <si>
    <t xml:space="preserve"> 3.9.6.5.2.8 </t>
  </si>
  <si>
    <t xml:space="preserve"> 72136 </t>
  </si>
  <si>
    <t>PISO INDUSTRIAL DE ALTA RESISTENCIA, ESPESSURA 8MM, INCLUSO JUNTAS DE DILATACAO PLASTICAS E POLIMENTO MECANIZADO</t>
  </si>
  <si>
    <t xml:space="preserve"> 3.9.6.5.2.9 </t>
  </si>
  <si>
    <t xml:space="preserve"> CM00486 </t>
  </si>
  <si>
    <t>ADEQUAÇÃO PARA VÃO DE PORTA COM 1,0 M</t>
  </si>
  <si>
    <t xml:space="preserve"> 3.10 </t>
  </si>
  <si>
    <t>ACESSIBILIDADE</t>
  </si>
  <si>
    <t xml:space="preserve"> 3.10.1 </t>
  </si>
  <si>
    <t xml:space="preserve"> CM00271 </t>
  </si>
  <si>
    <t>PVT 01 (SINALIZAÇÃO VISUAL EM PLACA DE PVC COM PICTOGRAMA, NAS DIMENSÕES 20X20 CM, A SER FIXADO NA ESQUADRIA COM ADESIVO AUTOCOLANTE).</t>
  </si>
  <si>
    <t xml:space="preserve"> 3.10.2 </t>
  </si>
  <si>
    <t xml:space="preserve"> CM00272 </t>
  </si>
  <si>
    <t>PVT 02 (SINALIZAÇÃO VISUAL E TÁTIL EM PLACA DE PVC COM PICTOGRAMA / TEXTO EM CARACTERES E EM BRAILE, NAS DIMENSÕES 20X8 CM, A SER FIXADO NA PAREDE COM ADESIVO AUTOCOLANTE).</t>
  </si>
  <si>
    <t xml:space="preserve"> 3.10.3 </t>
  </si>
  <si>
    <t xml:space="preserve"> CM00273 </t>
  </si>
  <si>
    <t>PSA 01 (SINALIZAÇÃO VISUAL EM PLACA DE PVC COM PICTOGRAMA, NAS DIMENSÕES 20X20 CM, A SER FIZADO NA ESQUADRIA COM ADESIVO AUTOCOLANTE).</t>
  </si>
  <si>
    <t xml:space="preserve"> 3.10.4 </t>
  </si>
  <si>
    <t xml:space="preserve"> CM00274 </t>
  </si>
  <si>
    <t>MAPA TÁTIL (PLACA EM ACRÍLICO 8MM, COM APLICAÇÃO DE IMPRESSÃO DIGITAL PELO VERSO, SOBREPOSIÇÃO DE TEXTO EM PVC E BRAILE, INCRUSTADO EM CONFORMIDADE COM A NBR 9050/2015, COM FIXAÇÃO EM PEDESTAL).</t>
  </si>
  <si>
    <t xml:space="preserve"> 3.10.5 </t>
  </si>
  <si>
    <t xml:space="preserve"> CM00275 </t>
  </si>
  <si>
    <t>PISO TÁTIL FLEXÍVEL DIRECIONAL / ALERTA – PLACAS DE BORRACHA ANTIDERRAPANTE, 25 X 25 CM, NA COR AZUL. PLACA COM ESPESSURA TOTAL DE 5 MM (RELEVO= 3MM E ESPESSURA PLACA= 2MM)</t>
  </si>
  <si>
    <t xml:space="preserve"> 3.10.6 </t>
  </si>
  <si>
    <t xml:space="preserve"> CM00276 </t>
  </si>
  <si>
    <t>STC (SINALIZAÇÃO TÁTIL PARA CORRIMÃO, FONTE EM BRAILE, EM CHAPA METÁLICA, NA COR ALUMÍNIO NATURAL, DIMENSÃO DE 3X10 CM).</t>
  </si>
  <si>
    <t xml:space="preserve"> 3.10.7 </t>
  </si>
  <si>
    <t xml:space="preserve"> CM00277 </t>
  </si>
  <si>
    <t>SINALIZAÇÃO VISUAL FOTOLUMINESCENTE OU RETROILUMINADO DOS DEGRAUS, COM 7cm DE COMPRIMENTO X 3cm DE LARGURA</t>
  </si>
  <si>
    <t xml:space="preserve"> 3.10.8 </t>
  </si>
  <si>
    <t xml:space="preserve"> CM00045 </t>
  </si>
  <si>
    <t>BARRA DE APOIO EM AÇO INOX POLIDO PARA LAVATÓRIO PNE-FORNECIMENTO E INSTALAÇÃO</t>
  </si>
  <si>
    <t xml:space="preserve"> 3.10.9 </t>
  </si>
  <si>
    <t xml:space="preserve"> CP120410 </t>
  </si>
  <si>
    <t>BARRA DE APOIO EM INOX PARA PNE -COMP. 80CM-FORNECIMENTO E INSTALAÇÃO</t>
  </si>
  <si>
    <t xml:space="preserve"> 3.11 </t>
  </si>
  <si>
    <t>PLATAFORMA DE MANUTENÇÃO</t>
  </si>
  <si>
    <t xml:space="preserve"> 3.11.1 </t>
  </si>
  <si>
    <t xml:space="preserve"> CM00488 </t>
  </si>
  <si>
    <t>ESTRUTURA DA PLATAFORMA DE MANUTENÇÃO – FORNECIMENTO E MONTAGEM</t>
  </si>
  <si>
    <t>Kg</t>
  </si>
  <si>
    <t xml:space="preserve"> 3.11.2 </t>
  </si>
  <si>
    <t xml:space="preserve"> 3.11.3 </t>
  </si>
  <si>
    <t xml:space="preserve"> 4 </t>
  </si>
  <si>
    <t>PASSARELAS</t>
  </si>
  <si>
    <t xml:space="preserve"> 4.1 </t>
  </si>
  <si>
    <t>ANEXO II AO ANEXO III</t>
  </si>
  <si>
    <t xml:space="preserve"> 4.1.1 </t>
  </si>
  <si>
    <t>FUNDAÇÃO</t>
  </si>
  <si>
    <t xml:space="preserve"> 4.1.1.1 </t>
  </si>
  <si>
    <t xml:space="preserve"> 96521 </t>
  </si>
  <si>
    <t>ESCAVAÇÃO MECANIZADA PARA BLOCO DE COROAMENTO OU SAPATA, COM PREVISÃO DE FÔRMA, COM RETROESCAVADEIRA. AF_06/2017</t>
  </si>
  <si>
    <t xml:space="preserve"> 4.1.1.2 </t>
  </si>
  <si>
    <t xml:space="preserve"> 4.1.1.3 </t>
  </si>
  <si>
    <t xml:space="preserve"> 74010/001 </t>
  </si>
  <si>
    <t>CARGA E DESCARGA MECANICA DE SOLO UTILIZANDO CAMINHAO BASCULANTE 6,0M3/16T E PA CARREGADEIRA SOBRE PNEUS 128 HP, CAPACIDADE DA CAÇAMBA 1,7 A 2,8 M3, PESO OPERACIONAL 11632 KG</t>
  </si>
  <si>
    <t xml:space="preserve"> 4.1.1.4 </t>
  </si>
  <si>
    <t xml:space="preserve"> 97914 </t>
  </si>
  <si>
    <t>TRANSPORTE COM CAMINHÃO BASCULANTE DE 6 M3, EM VIA URBANA PAVIMENTADA, DMT ATÉ 30 KM (UNIDADE: M3XKM). AF_01/2018</t>
  </si>
  <si>
    <t xml:space="preserve"> 4.1.1.5 </t>
  </si>
  <si>
    <t xml:space="preserve"> 100036 </t>
  </si>
  <si>
    <t>ESTACA METÁLICA PARA CONTENÇÃO, COMPRIMENTO TOTAL CRAVADO MAIOR DO QUE 10 M E MENOR OU IGUAL A 20 M (EXCLUSIVE MOBILIZAÇÃO E DESMOBILIZAÇÃO). AF_07/2019</t>
  </si>
  <si>
    <t xml:space="preserve"> 4.1.1.6 </t>
  </si>
  <si>
    <t xml:space="preserve"> 95608 </t>
  </si>
  <si>
    <t>ARRASAMENTO DE ESTACA METÁLICA, PERFIL LAMINADO TIPO H FAMÍLIA 250. AF_11/2016</t>
  </si>
  <si>
    <t xml:space="preserve"> 4.1.1.7 </t>
  </si>
  <si>
    <t xml:space="preserve"> CM00156 </t>
  </si>
  <si>
    <t>EXECUÇÃO DE SOLDAS EM ESTACA METÁLICA</t>
  </si>
  <si>
    <t xml:space="preserve"> 4.1.1.8 </t>
  </si>
  <si>
    <t xml:space="preserve"> 96616 </t>
  </si>
  <si>
    <t>LASTRO DE CONCRETO MAGRO, APLICADO EM BLOCOS DE COROAMENTO OU SAPATAS. AF_08/2017</t>
  </si>
  <si>
    <t xml:space="preserve"> 4.1.1.9 </t>
  </si>
  <si>
    <t xml:space="preserve"> 92447 </t>
  </si>
  <si>
    <t>MONTAGEM E DESMONTAGEM DE FÔRMA DE VIGA, ESCORAMENTO COM PONTALETE DE MADEIRA, PÉ-DIREITO SIMPLES, EM MADEIRA SERRADA, 2 UTILIZAÇÕES. AF_12/2015</t>
  </si>
  <si>
    <t xml:space="preserve"> 4.1.1.10 </t>
  </si>
  <si>
    <t xml:space="preserve"> 96546 </t>
  </si>
  <si>
    <t>ARMAÇÃO DE BLOCO, VIGA BALDRAME OU SAPATA UTILIZANDO AÇO CA-50 DE 10 MM - MONTAGEM. AF_06/2017</t>
  </si>
  <si>
    <t xml:space="preserve"> 4.1.1.11 </t>
  </si>
  <si>
    <t xml:space="preserve"> 96557 </t>
  </si>
  <si>
    <t>CONCRETAGEM DE BLOCOS DE COROAMENTO E VIGAS BALDRAMES, FCK 30 MPA, COM USO DE BOMBA  LANÇAMENTO, ADENSAMENTO E ACABAMENTO. AF_06/2017</t>
  </si>
  <si>
    <t xml:space="preserve"> 4.1.1.12 </t>
  </si>
  <si>
    <t xml:space="preserve"> 99059 </t>
  </si>
  <si>
    <t>LOCACAO CONVENCIONAL DE OBRA, UTILIZANDO GABARITO DE TÁBUAS CORRIDAS PONTALETADAS A CADA 2,00M -  2 UTILIZAÇÕES. AF_10/2018</t>
  </si>
  <si>
    <t xml:space="preserve"> 4.1.1.13 </t>
  </si>
  <si>
    <t xml:space="preserve"> CM00384 </t>
  </si>
  <si>
    <t>MOBILIZAÇÃO BATE-ESTACAS</t>
  </si>
  <si>
    <t xml:space="preserve"> 4.1.1.14 </t>
  </si>
  <si>
    <t xml:space="preserve"> CM00466 </t>
  </si>
  <si>
    <t>DESMOBILIZAÇÃO BATE-ESTACA</t>
  </si>
  <si>
    <t xml:space="preserve"> 4.1.1.15 </t>
  </si>
  <si>
    <t xml:space="preserve"> CM00497 </t>
  </si>
  <si>
    <t>ENSAIO DE RESISTÊNCIA À COMPRESSÇAO AXIAL, POR CORPO DE PROVA</t>
  </si>
  <si>
    <t xml:space="preserve"> 4.1.2 </t>
  </si>
  <si>
    <t>ESTRUTURA PASSARELA</t>
  </si>
  <si>
    <t xml:space="preserve"> 4.1.2.1 </t>
  </si>
  <si>
    <t xml:space="preserve"> 73970/001 </t>
  </si>
  <si>
    <t>ESTRUTURA METALICA EM ACO ESTRUTURAL PERFIL I 12 X 5 1/4</t>
  </si>
  <si>
    <t xml:space="preserve"> 4.1.3 </t>
  </si>
  <si>
    <t>PINTURA EM PEÇAS METÁLICAS</t>
  </si>
  <si>
    <t xml:space="preserve"> 4.1.3.1 </t>
  </si>
  <si>
    <t xml:space="preserve"> 4.1.3.2 </t>
  </si>
  <si>
    <t xml:space="preserve"> 4.1.4 </t>
  </si>
  <si>
    <t>COMPLEMENTOS PASSARELA</t>
  </si>
  <si>
    <t xml:space="preserve"> 4.1.4.1 </t>
  </si>
  <si>
    <t xml:space="preserve"> CM00281 </t>
  </si>
  <si>
    <t>CHAPA CORRUGADA (RIPADINHO) – CHAPA DE ALUMÍNIO #20, PINTADA DE BRANCO – FORNECIMENTO E INSTALAÇÃO</t>
  </si>
  <si>
    <t xml:space="preserve"> 4.1.4.2 </t>
  </si>
  <si>
    <t xml:space="preserve"> CM00476 </t>
  </si>
  <si>
    <t>CHAPA EM AÇO GALVANIZADO #14, DOBRADA E CORTADA – FORNECIMENTO E INSTALAÇÃO</t>
  </si>
  <si>
    <t xml:space="preserve"> 4.1.4.3 </t>
  </si>
  <si>
    <t xml:space="preserve"> CM00282 </t>
  </si>
  <si>
    <t>TUBO QUADRADO CALANDRADO 35 X 35 MM, EM AÇO GALVANIZADO CHAPA #14, PINTADO DE BRANCO – COSTELA</t>
  </si>
  <si>
    <t xml:space="preserve"> 4.1.4.4 </t>
  </si>
  <si>
    <t xml:space="preserve"> CM00283 </t>
  </si>
  <si>
    <t>TUBO QUADRADO 30 X 30 MM, EM AÇO GALVANIZADO CHAPA #22, PINTADO DE BRANCO – TERÇA</t>
  </si>
  <si>
    <t xml:space="preserve"> 4.1.4.5 </t>
  </si>
  <si>
    <t xml:space="preserve"> CM00284 </t>
  </si>
  <si>
    <t>CHAPA EM AÇO GALVANIZADO #16, PINTADO DE BRANCO</t>
  </si>
  <si>
    <t xml:space="preserve"> 4.1.4.6 </t>
  </si>
  <si>
    <t xml:space="preserve"> CM00285 </t>
  </si>
  <si>
    <t>CANTONEIRA 15 X 15 MM, EM AÇO GALVANIZADO CHAPA #16 – SOLDADA NA VIGA</t>
  </si>
  <si>
    <t xml:space="preserve"> 4.1.4.7 </t>
  </si>
  <si>
    <t xml:space="preserve"> CM00286 </t>
  </si>
  <si>
    <t>CANTONEIRA 13 X 35 MM, EM AÇO GALVANIZADO CHAPA #16 – SOLDADA NA VIGA</t>
  </si>
  <si>
    <t xml:space="preserve"> 4.1.4.8 </t>
  </si>
  <si>
    <t xml:space="preserve"> CM00288 </t>
  </si>
  <si>
    <t>ARREMATE DE PISO EM CHAPA #16 AÇO INOX AISI 304 – FORNECIMENTO E INSTALAÇÃO</t>
  </si>
  <si>
    <t xml:space="preserve"> 4.1.4.9 </t>
  </si>
  <si>
    <t xml:space="preserve"> 4.1.4.10 </t>
  </si>
  <si>
    <t xml:space="preserve"> 4.1.4.11 </t>
  </si>
  <si>
    <t xml:space="preserve"> CM00485 </t>
  </si>
  <si>
    <t>CHAPA DE ALUMÍNIO # 22, CORTADA, DOBRADA E PINTADA – FORNECIMENTO E INSTALAÇÃO</t>
  </si>
  <si>
    <t xml:space="preserve"> 4.1.4.12 </t>
  </si>
  <si>
    <t xml:space="preserve"> 4.1.4.13 </t>
  </si>
  <si>
    <t xml:space="preserve"> CM00498 </t>
  </si>
  <si>
    <t>VIDRO LAMINADO DE 6 mm - FORNECIMENTO E INSTALAÇÃO</t>
  </si>
  <si>
    <t xml:space="preserve"> 4.2 </t>
  </si>
  <si>
    <t>PASSARELA DE SERVIÇO</t>
  </si>
  <si>
    <t xml:space="preserve"> 4.2.1 </t>
  </si>
  <si>
    <t>MARQUISE DE ENTRADA</t>
  </si>
  <si>
    <t xml:space="preserve"> 4.2.1.1 </t>
  </si>
  <si>
    <t xml:space="preserve"> 4.2.1.1.1 </t>
  </si>
  <si>
    <t xml:space="preserve"> 96523 </t>
  </si>
  <si>
    <t>ESCAVAÇÃO MANUAL PARA BLOCO DE COROAMENTO OU SAPATA, COM PREVISÃO DE FÔRMA. AF_06/2017</t>
  </si>
  <si>
    <t xml:space="preserve"> 4.2.1.1.2 </t>
  </si>
  <si>
    <t xml:space="preserve"> 4.2.1.1.3 </t>
  </si>
  <si>
    <t xml:space="preserve"> 4.2.1.1.4 </t>
  </si>
  <si>
    <t xml:space="preserve"> 4.2.1.1.5 </t>
  </si>
  <si>
    <t xml:space="preserve"> 96544 </t>
  </si>
  <si>
    <t>ARMAÇÃO DE BLOCO, VIGA BALDRAME OU SAPATA UTILIZANDO AÇO CA-50 DE 6,3 MM - MONTAGEM. AF_06/2017</t>
  </si>
  <si>
    <t xml:space="preserve"> 4.2.1.1.6 </t>
  </si>
  <si>
    <t xml:space="preserve"> 4.2.1.2 </t>
  </si>
  <si>
    <t>ESTRUTURA</t>
  </si>
  <si>
    <t xml:space="preserve"> 4.2.1.2.1 </t>
  </si>
  <si>
    <t xml:space="preserve"> CM00483 </t>
  </si>
  <si>
    <t>TUBO EM AÇO GALVANIZADO ASTM A-106 Ø= 5” - FORNECIMENTO E MONTAGEM</t>
  </si>
  <si>
    <t xml:space="preserve"> 4.2.1.2.2 </t>
  </si>
  <si>
    <t xml:space="preserve"> CM00473 </t>
  </si>
  <si>
    <t>ESTRUTURA EM AÇO A242, COM CORTE A PLASMA</t>
  </si>
  <si>
    <t xml:space="preserve"> 4.2.1.2.3 </t>
  </si>
  <si>
    <t xml:space="preserve"> 4.2.1.2.4 </t>
  </si>
  <si>
    <t xml:space="preserve"> CM00474 </t>
  </si>
  <si>
    <t>TELHAMENTO COM TELHA ALUMÍNIO E= 0,5 MM, C/ PINTURA COR BRANCO, INCLUSO IÇAMENTO</t>
  </si>
  <si>
    <t xml:space="preserve"> 4.2.1.2.5 </t>
  </si>
  <si>
    <t xml:space="preserve"> CM00475 </t>
  </si>
  <si>
    <t>CHAPA DE ALUMÍNIO CORTADA E DOBRADA, E= 1,2 MM, COM PINTURA ELETROSTÁTICA NA COR BRANCO  – FORNECIMENTO E MONTAGEM</t>
  </si>
  <si>
    <t xml:space="preserve"> 4.2.1.2.6 </t>
  </si>
  <si>
    <t xml:space="preserve"> CM00456 </t>
  </si>
  <si>
    <t>CHAPA EM AÇO GALVANIZADO #16, DOBRADA E CORTADA – FORNECIMENTO E INSTALAÇÃO</t>
  </si>
  <si>
    <t xml:space="preserve"> 4.2.1.2.7 </t>
  </si>
  <si>
    <t xml:space="preserve"> 4.2.1.2.8 </t>
  </si>
  <si>
    <t xml:space="preserve"> CM00477 </t>
  </si>
  <si>
    <t>CHAPA #16 AÇO INOX AISI 304, DOBRADA E CORTADA – FORNECIMENTO E INSTALAÇÃO</t>
  </si>
  <si>
    <t xml:space="preserve"> 4.2.1.2.9 </t>
  </si>
  <si>
    <t xml:space="preserve"> CM00478 </t>
  </si>
  <si>
    <t>BORRACHA DE VEDAÇÃO</t>
  </si>
  <si>
    <t xml:space="preserve"> 4.2.1.2.10 </t>
  </si>
  <si>
    <t xml:space="preserve"> 4.2.1.2.11 </t>
  </si>
  <si>
    <t xml:space="preserve"> CM00479 </t>
  </si>
  <si>
    <t>CHAPA EM AÇO GALVANIZADO #12, DOBRADA E CORTADA – FORNECIMENTO E INSTALAÇÃO</t>
  </si>
  <si>
    <t xml:space="preserve"> 4.2.1.2.12 </t>
  </si>
  <si>
    <t xml:space="preserve"> 89511 </t>
  </si>
  <si>
    <t>TUBO PVC, SÉRIE R, ÁGUA PLUVIAL, DN 75 MM, FORNECIDO E INSTALADO EM RAMAL DE ENCAMINHAMENTO. AF_12/2014</t>
  </si>
  <si>
    <t xml:space="preserve"> 4.2.1.2.13 </t>
  </si>
  <si>
    <t xml:space="preserve"> 89522 </t>
  </si>
  <si>
    <t>JOELHO 90 GRAUS, PVC, SERIE R, ÁGUA PLUVIAL, DN 75 MM, JUNTA ELÁSTICA, FORNECIDO E INSTALADO EM RAMAL DE ENCAMINHAMENTO. AF_12/2014</t>
  </si>
  <si>
    <t xml:space="preserve"> 4.2.1.2.14 </t>
  </si>
  <si>
    <t xml:space="preserve"> 4.2.1.2.15 </t>
  </si>
  <si>
    <t xml:space="preserve"> 4.2.2 </t>
  </si>
  <si>
    <t>COBERTURA DA PASSARELA</t>
  </si>
  <si>
    <t xml:space="preserve"> 4.2.2.1 </t>
  </si>
  <si>
    <t xml:space="preserve"> 4.2.2.2 </t>
  </si>
  <si>
    <t xml:space="preserve"> 4.2.2.3 </t>
  </si>
  <si>
    <t xml:space="preserve"> CM00481 </t>
  </si>
  <si>
    <t>CHAPA EM AÇO GALVANIZADO #18, C/ PINTURA COR BRANCO, DOBRADA E CORTADA – FORNECIMENTO E INSTALAÇÃO</t>
  </si>
  <si>
    <t xml:space="preserve"> 4.2.2.4 </t>
  </si>
  <si>
    <t xml:space="preserve"> CM00482 </t>
  </si>
  <si>
    <t>CHAPA EM AÇO GALVANIZADO #12, C/ PINTURA COR BRANCO, DOBRADA E CORTADA – FORNECIMENTO E INSTALAÇÃO</t>
  </si>
  <si>
    <t xml:space="preserve"> 4.2.2.5 </t>
  </si>
  <si>
    <t xml:space="preserve"> CM00457 </t>
  </si>
  <si>
    <t>CHAPA DE ALUMÍNIO # 16, CORTADA, DOBRADA E PINTADA – FORNECIMENTO E INSTALAÇÃO</t>
  </si>
  <si>
    <t xml:space="preserve"> 5 </t>
  </si>
  <si>
    <t>SUBESTAÇÃO</t>
  </si>
  <si>
    <t xml:space="preserve"> 5.1 </t>
  </si>
  <si>
    <t>FUNDAÇÃO SUBSTAÇÃO/GERADOR</t>
  </si>
  <si>
    <t xml:space="preserve"> 5.1.1 </t>
  </si>
  <si>
    <t xml:space="preserve"> 5.1.2 </t>
  </si>
  <si>
    <t xml:space="preserve"> 92802 </t>
  </si>
  <si>
    <t>CORTE E DOBRA DE AÇO CA-50, DIÂMETRO DE 8,0 MM, UTILIZADO EM LAJE. AF_12/2015</t>
  </si>
  <si>
    <t xml:space="preserve"> 5.1.3 </t>
  </si>
  <si>
    <t xml:space="preserve"> 92482 </t>
  </si>
  <si>
    <t>MONTAGEM E DESMONTAGEM DE FÔRMA DE LAJE MACIÇA COM ÁREA MÉDIA MAIOR QUE 20 M², PÉ-DIREITO SIMPLES, EM MADEIRA SERRADA, 1 UTILIZAÇÃO. AF_12/2015</t>
  </si>
  <si>
    <t xml:space="preserve"> 5.1.4 </t>
  </si>
  <si>
    <t xml:space="preserve"> 95241 </t>
  </si>
  <si>
    <t>LASTRO DE CONCRETO MAGRO, APLICADO EM PISOS OU RADIERS, ESPESSURA DE 5 CM. AF_07/2016</t>
  </si>
  <si>
    <t xml:space="preserve"> 5.1.5 </t>
  </si>
  <si>
    <t xml:space="preserve"> 97083 </t>
  </si>
  <si>
    <t>COMPACTAÇÃO MECÂNICA DE SOLO PARA EXECUÇÃO DE RADIER, COM COMPACTADOR DE SOLOS A PERCUSSÃO. AF_09/2017</t>
  </si>
  <si>
    <t xml:space="preserve"> 5.1.6 </t>
  </si>
  <si>
    <t xml:space="preserve"> CM00244 </t>
  </si>
  <si>
    <t>CONCRETAGEM DE VIGAS E LAJES, FCK=30 MPA, PARA LAJES MACIÇAS OU NERVURADAS COM USO DE BOMBA EM EDIFICAÇÃO COM ÁREA MÉDIA DE LAJES MAIOR QUE 20 M² - LANÇAMENTO, ADENSAMENTO E ACABAMENTO. AF_12/2015</t>
  </si>
  <si>
    <t xml:space="preserve"> 5.1.7 </t>
  </si>
  <si>
    <t xml:space="preserve"> 97082 </t>
  </si>
  <si>
    <t>ESCAVAÇÃO MANUAL DE VIGA DE BORDA PARA RADIER. AF_09/2017</t>
  </si>
  <si>
    <t xml:space="preserve"> 5.1.8 </t>
  </si>
  <si>
    <t xml:space="preserve"> 5.2 </t>
  </si>
  <si>
    <t>ESTRUTURA SUBESTAÇÃO/GERADOR</t>
  </si>
  <si>
    <t xml:space="preserve"> 5.2.1 </t>
  </si>
  <si>
    <t xml:space="preserve"> 5.2.2 </t>
  </si>
  <si>
    <t xml:space="preserve"> 84656 </t>
  </si>
  <si>
    <t>TRATAMENTO EM  CONCRETO COM ESTUQUE E LIXAMENTO</t>
  </si>
  <si>
    <t xml:space="preserve"> 5.2.3 </t>
  </si>
  <si>
    <t xml:space="preserve"> CM00245 </t>
  </si>
  <si>
    <t>CORTE, DOBRA E MONTAGEM DE ARMADURA PARA PILARES E VIGAS</t>
  </si>
  <si>
    <t xml:space="preserve"> 5.2.4 </t>
  </si>
  <si>
    <t xml:space="preserve"> 92510 </t>
  </si>
  <si>
    <t>MONTAGEM E DESMONTAGEM DE FÔRMA DE LAJE MACIÇA COM ÁREA MÉDIA MAIOR QUE 20 M², PÉ-DIREITO SIMPLES, EM CHAPA DE MADEIRA COMPENSADA RESINADA, 2 UTILIZAÇÕES. AF_12/2015</t>
  </si>
  <si>
    <t xml:space="preserve"> 5.2.5 </t>
  </si>
  <si>
    <t xml:space="preserve"> 92430 </t>
  </si>
  <si>
    <t>MONTAGEM E DESMONTAGEM DE FÔRMA DE PILARES RETANGULARES E ESTRUTURAS SIMILARES COM ÁREA MÉDIA DAS SEÇÕES MENOR OU IGUAL A 0,25 M², PÉ-DIREITO SIMPLES, EM CHAPA DE MADEIRA COMPENSADA PLASTIFICADA, 10 UTILIZAÇÕES. AF_12/2015</t>
  </si>
  <si>
    <t xml:space="preserve"> 5.2.6 </t>
  </si>
  <si>
    <t xml:space="preserve"> 92468 </t>
  </si>
  <si>
    <t>MONTAGEM E DESMONTAGEM DE FÔRMA DE VIGA, ESCORAMENTO METÁLICO, PÉ-DIREITO SIMPLES, EM CHAPA DE MADEIRA PLASTIFICADA, 10 UTILIZAÇÕES. AF_12/2015</t>
  </si>
  <si>
    <t xml:space="preserve"> 5.2.7 </t>
  </si>
  <si>
    <t xml:space="preserve"> 5.2.8 </t>
  </si>
  <si>
    <t xml:space="preserve"> CM00243 </t>
  </si>
  <si>
    <t>CONCRETAGEM DE PILARES, FCK = 30 MPA, COM USO DE BOMBA EM EDIFICAÇÃO COM SEÇÃO MÉDIA DE PILARES MENOR OU IGUAL A 0,25 M² - LANÇAMENTO, ADENSAMENTO E ACABAMENTO. AF_12/2015</t>
  </si>
  <si>
    <t xml:space="preserve"> 5.2.9 </t>
  </si>
  <si>
    <t xml:space="preserve"> 5.3 </t>
  </si>
  <si>
    <t xml:space="preserve"> 5.3.1 </t>
  </si>
  <si>
    <t xml:space="preserve"> 89168 </t>
  </si>
  <si>
    <t>(COMPOSIÇÃO REPRESENTATIVA) DO SERVIÇO DE ALVENARIA DE VEDAÇÃO DE BLOCOS VAZADOS DE CERÂMICA DE 9X19X19CM (ESPESSURA 9CM), PARA EDIFICAÇÃO HABITACIONAL UNIFAMILIAR (CASA) E EDIFICAÇÃO PÚBLICA PADRÃO. AF_11/2014</t>
  </si>
  <si>
    <t xml:space="preserve"> 5.3.2 </t>
  </si>
  <si>
    <t xml:space="preserve"> 73937/003 </t>
  </si>
  <si>
    <t>COBOGO DE CONCRETO (ELEMENTO VAZADO), 7X50X50CM, ASSENTADO COM ARGAMASSA TRACO 1:3 (CIMENTO E AREIA)</t>
  </si>
  <si>
    <t xml:space="preserve"> 5.4 </t>
  </si>
  <si>
    <t xml:space="preserve"> 5.4.1 </t>
  </si>
  <si>
    <t xml:space="preserve"> 5.4.1.1 </t>
  </si>
  <si>
    <t xml:space="preserve"> 5.4.1.2 </t>
  </si>
  <si>
    <t xml:space="preserve"> 5.4.2 </t>
  </si>
  <si>
    <t>REVESTIMENTO EXTERNO</t>
  </si>
  <si>
    <t xml:space="preserve"> 5.4.2.1 </t>
  </si>
  <si>
    <t xml:space="preserve"> 87889 </t>
  </si>
  <si>
    <t>CHAPISCO APLICADO EM ALVENARIA (SEM PRESENÇA DE VÃOS) E ESTRUTURAS DE CONCRETO DE FACHADA, COM ROLO PARA TEXTURA ACRÍLICA.  ARGAMASSA TRAÇO 1:4 E EMULSÃO POLIMÉRICA (ADESIVO) COM PREPARO EM BETONEIRA 400L. AF_06/2014</t>
  </si>
  <si>
    <t xml:space="preserve"> 5.4.2.2 </t>
  </si>
  <si>
    <t xml:space="preserve"> 87792 </t>
  </si>
  <si>
    <t>EMBOÇO OU MASSA ÚNICA EM ARGAMASSA TRAÇO 1:2:8, PREPARO MECÂNICO COM BETONEIRA 400 L, APLICADA MANUALMENTE EM PANOS CEGOS DE FACHADA (SEM PRESENÇA DE VÃOS), ESPESSURA DE 25 MM. AF_06/2014</t>
  </si>
  <si>
    <t xml:space="preserve"> 5.5 </t>
  </si>
  <si>
    <t xml:space="preserve"> 5.5.1 </t>
  </si>
  <si>
    <t xml:space="preserve"> 98681 </t>
  </si>
  <si>
    <t>PISO CIMENTADO, TRAÇO 1:3 (CIMENTO E AREIA), ACABAMENTO RÚSTICO, ESPESSURA 2,0 CM, PREPARO MECÂNICO DA ARGAMASSA. AF_06/2018</t>
  </si>
  <si>
    <t xml:space="preserve"> 5.6 </t>
  </si>
  <si>
    <t xml:space="preserve"> 5.6.1 </t>
  </si>
  <si>
    <t xml:space="preserve"> 5.6.1.1 </t>
  </si>
  <si>
    <t xml:space="preserve"> 5.6.1.2 </t>
  </si>
  <si>
    <t xml:space="preserve"> 5.6.1.3 </t>
  </si>
  <si>
    <t xml:space="preserve"> 5.6.2 </t>
  </si>
  <si>
    <t>PINTURA EM PEÇAS METALICAS</t>
  </si>
  <si>
    <t xml:space="preserve"> 5.6.2.1 </t>
  </si>
  <si>
    <t xml:space="preserve"> CM00006 </t>
  </si>
  <si>
    <t>FUNDO ANTICORROSIVO A BASE DE OXIBAR DAL 535 BT 0527, UMA DEMÃO</t>
  </si>
  <si>
    <t xml:space="preserve"> 5.6.2.2 </t>
  </si>
  <si>
    <t xml:space="preserve"> 73924/002 </t>
  </si>
  <si>
    <t>PINTURA ESMALTE ACETINADO, DUAS DEMAOS, SOBRE SUPERFICIE METALICA</t>
  </si>
  <si>
    <t xml:space="preserve"> 5.6.3 </t>
  </si>
  <si>
    <t>PINTURA EXTERNA</t>
  </si>
  <si>
    <t xml:space="preserve"> 5.6.3.1 </t>
  </si>
  <si>
    <t xml:space="preserve"> 88415 </t>
  </si>
  <si>
    <t>APLICAÇÃO MANUAL DE FUNDO SELADOR ACRÍLICO EM PAREDES EXTERNAS DE CASAS. AF_06/2014</t>
  </si>
  <si>
    <t xml:space="preserve"> 5.6.3.2 </t>
  </si>
  <si>
    <t xml:space="preserve"> 96135 </t>
  </si>
  <si>
    <t>APLICAÇÃO MANUAL DE MASSA ACRÍLICA EM PAREDES EXTERNAS DE CASAS, DUAS DEMÃOS. AF_05/2017</t>
  </si>
  <si>
    <t xml:space="preserve"> 5.6.3.3 </t>
  </si>
  <si>
    <t xml:space="preserve"> 5.7 </t>
  </si>
  <si>
    <t xml:space="preserve"> 5.7.1 </t>
  </si>
  <si>
    <t xml:space="preserve"> 99837 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</si>
  <si>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</si>
  <si>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 xml:space="preserve"> 5.7.2 </t>
  </si>
  <si>
    <t xml:space="preserve"> 68054 </t>
  </si>
  <si>
    <t>PORTAO DE FERRO EM CHAPA GALVANIZADA PLANA 14 GSG</t>
  </si>
  <si>
    <t xml:space="preserve"> 5.7.3 </t>
  </si>
  <si>
    <t xml:space="preserve"> 73933/004 </t>
  </si>
  <si>
    <t>PORTA DE FERRO DE ABRIR TIPO BARRA CHATA, COM REQUADRO E GUARNICAO COMPLETA</t>
  </si>
  <si>
    <t xml:space="preserve"> 5.7.4 </t>
  </si>
  <si>
    <t xml:space="preserve"> CM00328 </t>
  </si>
  <si>
    <t>FORNECIMENTO E INSTALAÇÃO DE CADEADO PARA PORTAS/PORTÕES EM FERRO</t>
  </si>
  <si>
    <t xml:space="preserve"> 5.7.5 </t>
  </si>
  <si>
    <t xml:space="preserve"> 5.8 </t>
  </si>
  <si>
    <t>IMPERMEABILIZAÇÃO DA COBERTURA DA SUBESTAÇÃO</t>
  </si>
  <si>
    <t xml:space="preserve"> 5.8.1 </t>
  </si>
  <si>
    <t xml:space="preserve"> 5.8.2 </t>
  </si>
  <si>
    <t xml:space="preserve"> 5.8.3 </t>
  </si>
  <si>
    <t xml:space="preserve"> 5.8.4 </t>
  </si>
  <si>
    <t xml:space="preserve"> 5.9 </t>
  </si>
  <si>
    <t xml:space="preserve"> 5.9.1 </t>
  </si>
  <si>
    <t xml:space="preserve"> 5.9.1.1 </t>
  </si>
  <si>
    <t xml:space="preserve"> CM00197 </t>
  </si>
  <si>
    <t>PAINEL DE MÉDIA TENSÃO GAMA SM6 – ISOLADO A AR – CONFORME IEC 62271-200LSC 2A-PI 16KA, IAC AFL 12,5 KA/1s – AS CÉLULAS SM6 COM DUTOS DE EXPANSÃO TRASEIROS PARA ALÍVIO DOS GASES INTERNOS PROVENIENTES DA EVENTUAL OCORRÊNCIA DE ARCO INTERNO-FORNECIMENTO</t>
  </si>
  <si>
    <t xml:space="preserve"> 5.9.1.2 </t>
  </si>
  <si>
    <t xml:space="preserve"> CM00222 </t>
  </si>
  <si>
    <t>ENTRADA DE MÉDIA TENSÃO DA SUBESTAÇÃO</t>
  </si>
  <si>
    <t xml:space="preserve"> 5.9.1.3 </t>
  </si>
  <si>
    <t xml:space="preserve"> CM00227 </t>
  </si>
  <si>
    <t>QGENB ( 3F+N+T – 220/127 V – 60HZ ) - FORNECIMENTO E INSTALAÇÃO</t>
  </si>
  <si>
    <t xml:space="preserve"> 5.9.1.4 </t>
  </si>
  <si>
    <t xml:space="preserve"> CM00228 </t>
  </si>
  <si>
    <t>QNBK ( 3F+N+T – 220/2127 V – 60HZ ) - FORNECIMENTO E INSTALAÇÃO</t>
  </si>
  <si>
    <t xml:space="preserve"> 5.9.1.5 </t>
  </si>
  <si>
    <t xml:space="preserve"> CM00229 </t>
  </si>
  <si>
    <t>QGN ( 3F+N+T – 220/127 V – 60HZ ) - FORNECIMENTO E INSTALAÇÃO</t>
  </si>
  <si>
    <t xml:space="preserve"> 5.9.1.6 </t>
  </si>
  <si>
    <t xml:space="preserve"> CM00230 </t>
  </si>
  <si>
    <t>QGE ( 3F+N+T – 220/127 V – 60HZ ) - FORNECIMENTO E INSTALAÇÃO</t>
  </si>
  <si>
    <t xml:space="preserve"> 5.9.1.7 </t>
  </si>
  <si>
    <t xml:space="preserve"> CM00270 </t>
  </si>
  <si>
    <t>DESATIVAÇÃO SUBESTAÇÃO AÉREA 225 KVA, INCLUINDO O DESCARTE DO MATERIAL</t>
  </si>
  <si>
    <t xml:space="preserve"> 5.9.1.8 </t>
  </si>
  <si>
    <t xml:space="preserve"> CM00351 </t>
  </si>
  <si>
    <t>TRANSFORMADOR TRIFÁSICO 500 KVA, 220 / 127 V, A SECO</t>
  </si>
  <si>
    <t xml:space="preserve"> 5.9.1.9 </t>
  </si>
  <si>
    <t xml:space="preserve"> CM00226 </t>
  </si>
  <si>
    <t>QDS ( 3F+N+T 220/127 V – 60HZ ) - FORNECIMENTO E INSTALAÇÃO</t>
  </si>
  <si>
    <t xml:space="preserve"> 5.9.1.10 </t>
  </si>
  <si>
    <t xml:space="preserve"> CM00231 </t>
  </si>
  <si>
    <t>QGS ( 3F+N+T –220/127 V – 60HZ ) - FORNECIMENTO E INSTALAÇÃO</t>
  </si>
  <si>
    <t xml:space="preserve"> 5.9.1.11 </t>
  </si>
  <si>
    <t xml:space="preserve"> CM00387 </t>
  </si>
  <si>
    <t>QUADRO TRT 01 (3F+N+T-220/127V-60HZ) - FORNECIMENTO E INSTALAÇÃO</t>
  </si>
  <si>
    <t xml:space="preserve"> 5.9.1.12 </t>
  </si>
  <si>
    <t xml:space="preserve"> CM00388 </t>
  </si>
  <si>
    <t>QUARO TR 02 (3F+N+T-220/127 V - 60HZ) FORNECIMENTO E INSTALAÇÃO</t>
  </si>
  <si>
    <t xml:space="preserve"> 5.9.1.13 </t>
  </si>
  <si>
    <t xml:space="preserve"> CM00439 </t>
  </si>
  <si>
    <t>PAINEL DE MÉDIA TENSÃO GAMA SM6 – ISOLADO A AR – CONFORME IEC 62271-200LSC 2A-PI 16KA, IAC AFL 12,5 KA/1s – AS CÉLULAS SM6 COM DUTOS DE EXPANSÃO TRASEIROS PARA ALÍVIO DOS GASES INTERNOS PROVENIENTES DA EVENTUAL OCORRÊNCIA DE ARCO INTERNO – INSTALAÇÃO</t>
  </si>
  <si>
    <t xml:space="preserve"> 5.9.1.14 </t>
  </si>
  <si>
    <t xml:space="preserve"> CM00465 </t>
  </si>
  <si>
    <t>PARAMETRIZAÇÃO PAINEL DE MÉDIA TENSÃO</t>
  </si>
  <si>
    <t xml:space="preserve"> 6 </t>
  </si>
  <si>
    <t>DESMOBILIZAÇÃO, LIMPEZA FINAL, AS BUILT</t>
  </si>
  <si>
    <t xml:space="preserve"> 6.1 </t>
  </si>
  <si>
    <t>DESMOBILIZAÇÃO</t>
  </si>
  <si>
    <t xml:space="preserve"> 6.1.1 </t>
  </si>
  <si>
    <t xml:space="preserve"> CM00201 </t>
  </si>
  <si>
    <t>DESMOBILIZAÇÃO DO CANTEIRO DE OBRAS</t>
  </si>
  <si>
    <t xml:space="preserve"> 6.2 </t>
  </si>
  <si>
    <t>LIMPEZA FINAL</t>
  </si>
  <si>
    <t xml:space="preserve"> 6.2.1 </t>
  </si>
  <si>
    <t xml:space="preserve"> CM00203 </t>
  </si>
  <si>
    <t>LIMPEZA FINAL DA OBRA</t>
  </si>
  <si>
    <t xml:space="preserve"> 6.3 </t>
  </si>
  <si>
    <t>AS BUILT</t>
  </si>
  <si>
    <t xml:space="preserve"> 6.3.1 </t>
  </si>
  <si>
    <t xml:space="preserve"> CM00202 </t>
  </si>
  <si>
    <t>AS BUILT – PROJETO GERAL, INCLUSIVE ESPECIFICAÇÃO</t>
  </si>
  <si>
    <t>Total sem BDI</t>
  </si>
  <si>
    <t>Total do BDI</t>
  </si>
  <si>
    <t>Total Geral</t>
  </si>
  <si>
    <t>_______________________________________________________________
MARCELO GOMES LOPES
Eng° Civil CREA 17796</t>
  </si>
  <si>
    <t>ANEXO A</t>
  </si>
  <si>
    <t>ORÇAMENTO ESTIMATIVO</t>
  </si>
  <si>
    <t>OBS.: ITENS 3.9.3.1.1 A 3.9.3.1.9, ITENS 3.9.3.11.1 E 3.9.3.11.2 E ITEM 5.9.1.1 BDI DIFERENCIADO DO 15,28%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</si>
</sst>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2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48"/>
      <name val="Arial"/>
      <family val="1"/>
    </font>
    <font>
      <b/>
      <i/>
      <sz val="1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0" xfId="0" applyFont="1" applyFill="1" applyAlignment="1">
      <alignment horizontal="left" vertical="top" wrapText="1"/>
    </xf>
    <xf numFmtId="0" fontId="16" fillId="17" borderId="0" xfId="0" applyFont="1" applyFill="1" applyAlignment="1">
      <alignment horizontal="center" vertical="top" wrapText="1"/>
    </xf>
    <xf numFmtId="0" fontId="17" fillId="18" borderId="0" xfId="0" applyFont="1" applyFill="1" applyAlignment="1">
      <alignment horizontal="right" vertical="top" wrapText="1"/>
    </xf>
    <xf numFmtId="0" fontId="19" fillId="20" borderId="0" xfId="0" applyFont="1" applyFill="1" applyAlignment="1">
      <alignment horizontal="center" vertical="top" wrapText="1"/>
    </xf>
    <xf numFmtId="0" fontId="0" fillId="0" borderId="0" xfId="0"/>
    <xf numFmtId="4" fontId="0" fillId="0" borderId="0" xfId="0" applyNumberFormat="1"/>
    <xf numFmtId="0" fontId="1" fillId="2" borderId="0" xfId="0" applyFont="1" applyFill="1" applyAlignment="1">
      <alignment vertical="top" wrapText="1"/>
    </xf>
    <xf numFmtId="0" fontId="15" fillId="16" borderId="0" xfId="0" applyFont="1" applyFill="1" applyAlignment="1">
      <alignment vertical="top" wrapText="1"/>
    </xf>
    <xf numFmtId="0" fontId="10" fillId="11" borderId="12" xfId="0" applyFont="1" applyFill="1" applyBorder="1" applyAlignment="1">
      <alignment horizontal="left" vertical="top" wrapText="1"/>
    </xf>
    <xf numFmtId="0" fontId="12" fillId="13" borderId="12" xfId="0" applyFont="1" applyFill="1" applyBorder="1" applyAlignment="1">
      <alignment horizontal="right" vertical="top" wrapText="1"/>
    </xf>
    <xf numFmtId="0" fontId="11" fillId="12" borderId="12" xfId="0" applyFont="1" applyFill="1" applyBorder="1" applyAlignment="1">
      <alignment horizontal="center" vertical="top" wrapText="1"/>
    </xf>
    <xf numFmtId="4" fontId="13" fillId="14" borderId="12" xfId="0" applyNumberFormat="1" applyFont="1" applyFill="1" applyBorder="1" applyAlignment="1">
      <alignment horizontal="right" vertical="top" wrapText="1"/>
    </xf>
    <xf numFmtId="0" fontId="20" fillId="0" borderId="0" xfId="0" applyFont="1" applyAlignment="1">
      <alignment horizontal="center" vertical="center"/>
    </xf>
    <xf numFmtId="0" fontId="21" fillId="20" borderId="13" xfId="0" applyFont="1" applyFill="1" applyBorder="1" applyAlignment="1">
      <alignment horizontal="left" vertical="center" wrapText="1"/>
    </xf>
    <xf numFmtId="0" fontId="21" fillId="20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5" fillId="16" borderId="0" xfId="0" applyFont="1" applyFill="1" applyAlignment="1">
      <alignment horizontal="left" vertical="top" wrapText="1"/>
    </xf>
    <xf numFmtId="4" fontId="18" fillId="19" borderId="0" xfId="0" applyNumberFormat="1" applyFont="1" applyFill="1" applyAlignment="1">
      <alignment horizontal="right" vertical="top" wrapText="1"/>
    </xf>
    <xf numFmtId="0" fontId="17" fillId="18" borderId="0" xfId="0" applyFont="1" applyFill="1" applyAlignment="1">
      <alignment horizontal="right" vertical="top" wrapText="1"/>
    </xf>
    <xf numFmtId="0" fontId="19" fillId="20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43</xdr:row>
      <xdr:rowOff>0</xdr:rowOff>
    </xdr:from>
    <xdr:ext cx="1333500" cy="866775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2"/>
  <sheetViews>
    <sheetView tabSelected="1" showOutlineSymbols="0" showWhiteSpace="0" topLeftCell="A635" workbookViewId="0">
      <selection activeCell="L652" sqref="L652"/>
    </sheetView>
  </sheetViews>
  <sheetFormatPr defaultRowHeight="14.25" x14ac:dyDescent="0.2"/>
  <cols>
    <col min="1" max="2" width="10" bestFit="1" customWidth="1"/>
    <col min="3" max="3" width="9.875" bestFit="1" customWidth="1"/>
    <col min="4" max="4" width="60" bestFit="1" customWidth="1"/>
    <col min="5" max="5" width="8" bestFit="1" customWidth="1"/>
    <col min="6" max="6" width="13" bestFit="1" customWidth="1"/>
    <col min="7" max="7" width="13" hidden="1" customWidth="1"/>
    <col min="8" max="10" width="13" bestFit="1" customWidth="1"/>
  </cols>
  <sheetData>
    <row r="1" spans="1:10" s="18" customFormat="1" x14ac:dyDescent="0.2">
      <c r="A1" s="26" t="s">
        <v>1586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s="18" customForma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</row>
    <row r="3" spans="1:10" s="18" customForma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</row>
    <row r="4" spans="1:10" s="18" customForma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</row>
    <row r="5" spans="1:10" s="18" customFormat="1" x14ac:dyDescent="0.2">
      <c r="A5" s="26"/>
      <c r="B5" s="26"/>
      <c r="C5" s="26"/>
      <c r="D5" s="26"/>
      <c r="E5" s="26"/>
      <c r="F5" s="26"/>
      <c r="G5" s="26"/>
      <c r="H5" s="26"/>
      <c r="I5" s="26"/>
      <c r="J5" s="26"/>
    </row>
    <row r="6" spans="1:10" s="18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</row>
    <row r="7" spans="1:10" s="18" customFormat="1" x14ac:dyDescent="0.2">
      <c r="A7" s="26"/>
      <c r="B7" s="26"/>
      <c r="C7" s="26"/>
      <c r="D7" s="26"/>
      <c r="E7" s="26"/>
      <c r="F7" s="26"/>
      <c r="G7" s="26"/>
      <c r="H7" s="26"/>
      <c r="I7" s="26"/>
      <c r="J7" s="26"/>
    </row>
    <row r="8" spans="1:10" s="18" customFormat="1" x14ac:dyDescent="0.2">
      <c r="A8" s="26"/>
      <c r="B8" s="26"/>
      <c r="C8" s="26"/>
      <c r="D8" s="26"/>
      <c r="E8" s="26"/>
      <c r="F8" s="26"/>
      <c r="G8" s="26"/>
      <c r="H8" s="26"/>
      <c r="I8" s="26"/>
      <c r="J8" s="26"/>
    </row>
    <row r="9" spans="1:10" s="18" customFormat="1" x14ac:dyDescent="0.2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0" s="18" customFormat="1" x14ac:dyDescent="0.2">
      <c r="A10" s="26"/>
      <c r="B10" s="26"/>
      <c r="C10" s="26"/>
      <c r="D10" s="26"/>
      <c r="E10" s="26"/>
      <c r="F10" s="26"/>
      <c r="G10" s="26"/>
      <c r="H10" s="26"/>
      <c r="I10" s="26"/>
      <c r="J10" s="26"/>
    </row>
    <row r="11" spans="1:10" s="18" customFormat="1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s="18" customForma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0" s="18" customFormat="1" x14ac:dyDescent="0.2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10" s="18" customForma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0" s="18" customForma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0" s="18" customFormat="1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s="18" customFormat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spans="1:10" s="18" customFormat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</row>
    <row r="19" spans="1:10" s="18" customFormat="1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0" s="18" customForma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</row>
    <row r="21" spans="1:10" s="18" customFormat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spans="1:10" s="18" customFormat="1" x14ac:dyDescent="0.2">
      <c r="A22" s="26" t="s">
        <v>1587</v>
      </c>
      <c r="B22" s="26"/>
      <c r="C22" s="26"/>
      <c r="D22" s="26"/>
      <c r="E22" s="26"/>
      <c r="F22" s="26"/>
      <c r="G22" s="26"/>
      <c r="H22" s="26"/>
      <c r="I22" s="26"/>
      <c r="J22" s="26"/>
    </row>
    <row r="23" spans="1:10" s="18" customForma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spans="1:10" s="18" customFormat="1" x14ac:dyDescent="0.2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0" s="18" customFormat="1" x14ac:dyDescent="0.2">
      <c r="A25" s="26"/>
      <c r="B25" s="26"/>
      <c r="C25" s="26"/>
      <c r="D25" s="26"/>
      <c r="E25" s="26"/>
      <c r="F25" s="26"/>
      <c r="G25" s="26"/>
      <c r="H25" s="26"/>
      <c r="I25" s="26"/>
      <c r="J25" s="26"/>
    </row>
    <row r="26" spans="1:10" s="18" customFormat="1" x14ac:dyDescent="0.2">
      <c r="A26" s="26"/>
      <c r="B26" s="26"/>
      <c r="C26" s="26"/>
      <c r="D26" s="26"/>
      <c r="E26" s="26"/>
      <c r="F26" s="26"/>
      <c r="G26" s="26"/>
      <c r="H26" s="26"/>
      <c r="I26" s="26"/>
      <c r="J26" s="26"/>
    </row>
    <row r="27" spans="1:10" s="18" customFormat="1" x14ac:dyDescent="0.2">
      <c r="A27" s="26"/>
      <c r="B27" s="26"/>
      <c r="C27" s="26"/>
      <c r="D27" s="26"/>
      <c r="E27" s="26"/>
      <c r="F27" s="26"/>
      <c r="G27" s="26"/>
      <c r="H27" s="26"/>
      <c r="I27" s="26"/>
      <c r="J27" s="26"/>
    </row>
    <row r="28" spans="1:10" s="18" customFormat="1" x14ac:dyDescent="0.2">
      <c r="A28" s="26"/>
      <c r="B28" s="26"/>
      <c r="C28" s="26"/>
      <c r="D28" s="26"/>
      <c r="E28" s="26"/>
      <c r="F28" s="26"/>
      <c r="G28" s="26"/>
      <c r="H28" s="26"/>
      <c r="I28" s="26"/>
      <c r="J28" s="26"/>
    </row>
    <row r="29" spans="1:10" s="18" customFormat="1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</row>
    <row r="30" spans="1:10" s="18" customFormat="1" x14ac:dyDescent="0.2">
      <c r="A30" s="26"/>
      <c r="B30" s="26"/>
      <c r="C30" s="26"/>
      <c r="D30" s="26"/>
      <c r="E30" s="26"/>
      <c r="F30" s="26"/>
      <c r="G30" s="26"/>
      <c r="H30" s="26"/>
      <c r="I30" s="26"/>
      <c r="J30" s="26"/>
    </row>
    <row r="31" spans="1:10" s="18" customFormat="1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10" s="18" customFormat="1" x14ac:dyDescent="0.2">
      <c r="A32" s="26"/>
      <c r="B32" s="26"/>
      <c r="C32" s="26"/>
      <c r="D32" s="26"/>
      <c r="E32" s="26"/>
      <c r="F32" s="26"/>
      <c r="G32" s="26"/>
      <c r="H32" s="26"/>
      <c r="I32" s="26"/>
      <c r="J32" s="26"/>
    </row>
    <row r="33" spans="1:10" s="18" customFormat="1" x14ac:dyDescent="0.2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4" spans="1:10" s="18" customFormat="1" x14ac:dyDescent="0.2">
      <c r="A34" s="26"/>
      <c r="B34" s="26"/>
      <c r="C34" s="26"/>
      <c r="D34" s="26"/>
      <c r="E34" s="26"/>
      <c r="F34" s="26"/>
      <c r="G34" s="26"/>
      <c r="H34" s="26"/>
      <c r="I34" s="26"/>
      <c r="J34" s="26"/>
    </row>
    <row r="35" spans="1:10" s="18" customFormat="1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s="18" customFormat="1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s="18" customFormat="1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s="18" customFormat="1" x14ac:dyDescent="0.2">
      <c r="A38" s="26"/>
      <c r="B38" s="26"/>
      <c r="C38" s="26"/>
      <c r="D38" s="26"/>
      <c r="E38" s="26"/>
      <c r="F38" s="26"/>
      <c r="G38" s="26"/>
      <c r="H38" s="26"/>
      <c r="I38" s="26"/>
      <c r="J38" s="26"/>
    </row>
    <row r="39" spans="1:10" s="18" customFormat="1" x14ac:dyDescent="0.2">
      <c r="A39" s="26"/>
      <c r="B39" s="26"/>
      <c r="C39" s="26"/>
      <c r="D39" s="26"/>
      <c r="E39" s="26"/>
      <c r="F39" s="26"/>
      <c r="G39" s="26"/>
      <c r="H39" s="26"/>
      <c r="I39" s="26"/>
      <c r="J39" s="26"/>
    </row>
    <row r="40" spans="1:10" s="18" customForma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</row>
    <row r="41" spans="1:10" s="18" customForma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</row>
    <row r="42" spans="1:10" s="18" customForma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</row>
    <row r="43" spans="1:10" s="18" customForma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</row>
    <row r="44" spans="1:10" ht="15" x14ac:dyDescent="0.2">
      <c r="A44" s="1"/>
      <c r="B44" s="1"/>
      <c r="C44" s="1"/>
      <c r="D44" s="1" t="s">
        <v>0</v>
      </c>
      <c r="E44" s="29" t="s">
        <v>1</v>
      </c>
      <c r="F44" s="29"/>
      <c r="G44" s="20" t="s">
        <v>2</v>
      </c>
      <c r="H44" s="20" t="s">
        <v>2</v>
      </c>
      <c r="I44" s="29" t="s">
        <v>3</v>
      </c>
      <c r="J44" s="29"/>
    </row>
    <row r="45" spans="1:10" ht="80.099999999999994" customHeight="1" x14ac:dyDescent="0.2">
      <c r="A45" s="14"/>
      <c r="B45" s="14"/>
      <c r="C45" s="14"/>
      <c r="D45" s="14" t="s">
        <v>4</v>
      </c>
      <c r="E45" s="30" t="s">
        <v>5</v>
      </c>
      <c r="F45" s="30"/>
      <c r="G45" s="21" t="s">
        <v>6</v>
      </c>
      <c r="H45" s="21" t="s">
        <v>6</v>
      </c>
      <c r="I45" s="30" t="s">
        <v>7</v>
      </c>
      <c r="J45" s="30"/>
    </row>
    <row r="46" spans="1:10" ht="15" x14ac:dyDescent="0.25">
      <c r="A46" s="35" t="s">
        <v>8</v>
      </c>
      <c r="B46" s="34"/>
      <c r="C46" s="34"/>
      <c r="D46" s="34"/>
      <c r="E46" s="34"/>
      <c r="F46" s="34"/>
      <c r="G46" s="34"/>
      <c r="H46" s="34"/>
      <c r="I46" s="34"/>
      <c r="J46" s="34"/>
    </row>
    <row r="47" spans="1:10" ht="30" customHeight="1" x14ac:dyDescent="0.2">
      <c r="A47" s="2" t="s">
        <v>9</v>
      </c>
      <c r="B47" s="4" t="s">
        <v>10</v>
      </c>
      <c r="C47" s="2" t="s">
        <v>11</v>
      </c>
      <c r="D47" s="2" t="s">
        <v>12</v>
      </c>
      <c r="E47" s="3" t="s">
        <v>13</v>
      </c>
      <c r="F47" s="4" t="s">
        <v>14</v>
      </c>
      <c r="G47" s="4" t="s">
        <v>15</v>
      </c>
      <c r="H47" s="4" t="s">
        <v>16</v>
      </c>
      <c r="I47" s="4" t="s">
        <v>17</v>
      </c>
      <c r="J47" s="4" t="s">
        <v>18</v>
      </c>
    </row>
    <row r="48" spans="1:10" ht="24" customHeight="1" x14ac:dyDescent="0.2">
      <c r="A48" s="5" t="s">
        <v>19</v>
      </c>
      <c r="B48" s="5"/>
      <c r="C48" s="5"/>
      <c r="D48" s="5" t="s">
        <v>20</v>
      </c>
      <c r="E48" s="5"/>
      <c r="F48" s="6"/>
      <c r="G48" s="5"/>
      <c r="H48" s="5"/>
      <c r="I48" s="7">
        <f>I49+I63+I67</f>
        <v>486128.09</v>
      </c>
      <c r="J48" s="8">
        <f t="shared" ref="J48:J111" si="0">I48 / 8772711.77</f>
        <v>5.5413662587480636E-2</v>
      </c>
    </row>
    <row r="49" spans="1:12" ht="24" customHeight="1" x14ac:dyDescent="0.2">
      <c r="A49" s="5" t="s">
        <v>21</v>
      </c>
      <c r="B49" s="5"/>
      <c r="C49" s="5"/>
      <c r="D49" s="5" t="s">
        <v>22</v>
      </c>
      <c r="E49" s="5"/>
      <c r="F49" s="6"/>
      <c r="G49" s="5"/>
      <c r="H49" s="5"/>
      <c r="I49" s="7">
        <f>SUM(I50:I62)</f>
        <v>473699.87000000005</v>
      </c>
      <c r="J49" s="8">
        <f t="shared" si="0"/>
        <v>5.3996971793819695E-2</v>
      </c>
    </row>
    <row r="50" spans="1:12" ht="24" customHeight="1" x14ac:dyDescent="0.2">
      <c r="A50" s="9" t="s">
        <v>23</v>
      </c>
      <c r="B50" s="11" t="s">
        <v>24</v>
      </c>
      <c r="C50" s="9" t="s">
        <v>25</v>
      </c>
      <c r="D50" s="9" t="s">
        <v>26</v>
      </c>
      <c r="E50" s="10" t="s">
        <v>27</v>
      </c>
      <c r="F50" s="11">
        <v>7</v>
      </c>
      <c r="G50" s="12">
        <v>15666.93</v>
      </c>
      <c r="H50" s="12">
        <f t="shared" ref="H50:H62" si="1">TRUNC(G50 * (1 + 22.88 / 100), 2)</f>
        <v>19251.52</v>
      </c>
      <c r="I50" s="12">
        <f t="shared" ref="I50:I62" si="2">ROUND(F50*H50,2)</f>
        <v>134760.64000000001</v>
      </c>
      <c r="J50" s="13">
        <f t="shared" si="0"/>
        <v>1.5361343622486302E-2</v>
      </c>
      <c r="L50" s="19"/>
    </row>
    <row r="51" spans="1:12" ht="24" customHeight="1" x14ac:dyDescent="0.2">
      <c r="A51" s="9" t="s">
        <v>28</v>
      </c>
      <c r="B51" s="11" t="s">
        <v>29</v>
      </c>
      <c r="C51" s="9" t="s">
        <v>25</v>
      </c>
      <c r="D51" s="9" t="s">
        <v>30</v>
      </c>
      <c r="E51" s="10" t="s">
        <v>31</v>
      </c>
      <c r="F51" s="11">
        <v>660</v>
      </c>
      <c r="G51" s="12">
        <v>90.18</v>
      </c>
      <c r="H51" s="12">
        <f t="shared" si="1"/>
        <v>110.81</v>
      </c>
      <c r="I51" s="12">
        <f t="shared" si="2"/>
        <v>73134.600000000006</v>
      </c>
      <c r="J51" s="13">
        <f t="shared" si="0"/>
        <v>8.3366012605244882E-3</v>
      </c>
      <c r="L51" s="19"/>
    </row>
    <row r="52" spans="1:12" ht="24" customHeight="1" x14ac:dyDescent="0.2">
      <c r="A52" s="9" t="s">
        <v>32</v>
      </c>
      <c r="B52" s="11" t="s">
        <v>33</v>
      </c>
      <c r="C52" s="9" t="s">
        <v>34</v>
      </c>
      <c r="D52" s="9" t="s">
        <v>35</v>
      </c>
      <c r="E52" s="10" t="s">
        <v>31</v>
      </c>
      <c r="F52" s="11">
        <v>168</v>
      </c>
      <c r="G52" s="12">
        <v>90.33</v>
      </c>
      <c r="H52" s="12">
        <f t="shared" si="1"/>
        <v>110.99</v>
      </c>
      <c r="I52" s="12">
        <f t="shared" si="2"/>
        <v>18646.32</v>
      </c>
      <c r="J52" s="13">
        <f t="shared" si="0"/>
        <v>2.1254910099479992E-3</v>
      </c>
      <c r="L52" s="19"/>
    </row>
    <row r="53" spans="1:12" ht="24" customHeight="1" x14ac:dyDescent="0.2">
      <c r="A53" s="9" t="s">
        <v>36</v>
      </c>
      <c r="B53" s="11" t="s">
        <v>37</v>
      </c>
      <c r="C53" s="9" t="s">
        <v>34</v>
      </c>
      <c r="D53" s="9" t="s">
        <v>38</v>
      </c>
      <c r="E53" s="10" t="s">
        <v>31</v>
      </c>
      <c r="F53" s="11">
        <v>220</v>
      </c>
      <c r="G53" s="12">
        <v>90.18</v>
      </c>
      <c r="H53" s="12">
        <f t="shared" si="1"/>
        <v>110.81</v>
      </c>
      <c r="I53" s="12">
        <f t="shared" si="2"/>
        <v>24378.2</v>
      </c>
      <c r="J53" s="13">
        <f t="shared" si="0"/>
        <v>2.7788670868414958E-3</v>
      </c>
      <c r="L53" s="19"/>
    </row>
    <row r="54" spans="1:12" ht="24" customHeight="1" x14ac:dyDescent="0.2">
      <c r="A54" s="9" t="s">
        <v>39</v>
      </c>
      <c r="B54" s="11" t="s">
        <v>40</v>
      </c>
      <c r="C54" s="9" t="s">
        <v>25</v>
      </c>
      <c r="D54" s="9" t="s">
        <v>41</v>
      </c>
      <c r="E54" s="10" t="s">
        <v>27</v>
      </c>
      <c r="F54" s="11">
        <v>7</v>
      </c>
      <c r="G54" s="12">
        <v>5927.69</v>
      </c>
      <c r="H54" s="12">
        <f t="shared" si="1"/>
        <v>7283.94</v>
      </c>
      <c r="I54" s="12">
        <f t="shared" si="2"/>
        <v>50987.58</v>
      </c>
      <c r="J54" s="13">
        <f t="shared" si="0"/>
        <v>5.8120660220893142E-3</v>
      </c>
      <c r="L54" s="19"/>
    </row>
    <row r="55" spans="1:12" ht="24" customHeight="1" x14ac:dyDescent="0.2">
      <c r="A55" s="9" t="s">
        <v>42</v>
      </c>
      <c r="B55" s="11" t="s">
        <v>43</v>
      </c>
      <c r="C55" s="9" t="s">
        <v>25</v>
      </c>
      <c r="D55" s="9" t="s">
        <v>44</v>
      </c>
      <c r="E55" s="10" t="s">
        <v>27</v>
      </c>
      <c r="F55" s="11">
        <v>7</v>
      </c>
      <c r="G55" s="12">
        <v>4886.58</v>
      </c>
      <c r="H55" s="12">
        <f t="shared" si="1"/>
        <v>6004.62</v>
      </c>
      <c r="I55" s="12">
        <f t="shared" si="2"/>
        <v>42032.34</v>
      </c>
      <c r="J55" s="13">
        <f t="shared" si="0"/>
        <v>4.7912596585855914E-3</v>
      </c>
      <c r="L55" s="19"/>
    </row>
    <row r="56" spans="1:12" ht="24" customHeight="1" x14ac:dyDescent="0.2">
      <c r="A56" s="9" t="s">
        <v>45</v>
      </c>
      <c r="B56" s="11" t="s">
        <v>46</v>
      </c>
      <c r="C56" s="9" t="s">
        <v>34</v>
      </c>
      <c r="D56" s="9" t="s">
        <v>47</v>
      </c>
      <c r="E56" s="10" t="s">
        <v>48</v>
      </c>
      <c r="F56" s="11">
        <v>2</v>
      </c>
      <c r="G56" s="12">
        <v>4886.58</v>
      </c>
      <c r="H56" s="12">
        <f t="shared" si="1"/>
        <v>6004.62</v>
      </c>
      <c r="I56" s="12">
        <f t="shared" si="2"/>
        <v>12009.24</v>
      </c>
      <c r="J56" s="13">
        <f t="shared" si="0"/>
        <v>1.3689313310244547E-3</v>
      </c>
      <c r="L56" s="19"/>
    </row>
    <row r="57" spans="1:12" ht="24" customHeight="1" x14ac:dyDescent="0.2">
      <c r="A57" s="9" t="s">
        <v>49</v>
      </c>
      <c r="B57" s="11" t="s">
        <v>50</v>
      </c>
      <c r="C57" s="9" t="s">
        <v>25</v>
      </c>
      <c r="D57" s="9" t="s">
        <v>51</v>
      </c>
      <c r="E57" s="10" t="s">
        <v>31</v>
      </c>
      <c r="F57" s="11">
        <v>480</v>
      </c>
      <c r="G57" s="12">
        <v>28.58</v>
      </c>
      <c r="H57" s="12">
        <f t="shared" si="1"/>
        <v>35.11</v>
      </c>
      <c r="I57" s="12">
        <f t="shared" si="2"/>
        <v>16852.8</v>
      </c>
      <c r="J57" s="13">
        <f t="shared" si="0"/>
        <v>1.9210479543658825E-3</v>
      </c>
      <c r="L57" s="19"/>
    </row>
    <row r="58" spans="1:12" ht="24" customHeight="1" x14ac:dyDescent="0.2">
      <c r="A58" s="9" t="s">
        <v>52</v>
      </c>
      <c r="B58" s="11" t="s">
        <v>53</v>
      </c>
      <c r="C58" s="9" t="s">
        <v>25</v>
      </c>
      <c r="D58" s="9" t="s">
        <v>54</v>
      </c>
      <c r="E58" s="10" t="s">
        <v>27</v>
      </c>
      <c r="F58" s="11">
        <v>7</v>
      </c>
      <c r="G58" s="12">
        <v>4036.32</v>
      </c>
      <c r="H58" s="12">
        <f t="shared" si="1"/>
        <v>4959.83</v>
      </c>
      <c r="I58" s="12">
        <f t="shared" si="2"/>
        <v>34718.81</v>
      </c>
      <c r="J58" s="13">
        <f t="shared" si="0"/>
        <v>3.9575915532444311E-3</v>
      </c>
      <c r="L58" s="19"/>
    </row>
    <row r="59" spans="1:12" ht="24" customHeight="1" x14ac:dyDescent="0.2">
      <c r="A59" s="9" t="s">
        <v>55</v>
      </c>
      <c r="B59" s="11" t="s">
        <v>56</v>
      </c>
      <c r="C59" s="9" t="s">
        <v>25</v>
      </c>
      <c r="D59" s="9" t="s">
        <v>57</v>
      </c>
      <c r="E59" s="10" t="s">
        <v>27</v>
      </c>
      <c r="F59" s="11">
        <v>7</v>
      </c>
      <c r="G59" s="12">
        <v>2895.69</v>
      </c>
      <c r="H59" s="12">
        <f t="shared" si="1"/>
        <v>3558.22</v>
      </c>
      <c r="I59" s="12">
        <f t="shared" si="2"/>
        <v>24907.54</v>
      </c>
      <c r="J59" s="13">
        <f t="shared" si="0"/>
        <v>2.839206468081648E-3</v>
      </c>
      <c r="L59" s="19"/>
    </row>
    <row r="60" spans="1:12" ht="24" customHeight="1" x14ac:dyDescent="0.2">
      <c r="A60" s="9" t="s">
        <v>58</v>
      </c>
      <c r="B60" s="11" t="s">
        <v>59</v>
      </c>
      <c r="C60" s="9" t="s">
        <v>25</v>
      </c>
      <c r="D60" s="9" t="s">
        <v>60</v>
      </c>
      <c r="E60" s="10" t="s">
        <v>31</v>
      </c>
      <c r="F60" s="11">
        <v>1540</v>
      </c>
      <c r="G60" s="12">
        <v>20.440000000000001</v>
      </c>
      <c r="H60" s="12">
        <f t="shared" si="1"/>
        <v>25.11</v>
      </c>
      <c r="I60" s="12">
        <f t="shared" si="2"/>
        <v>38669.4</v>
      </c>
      <c r="J60" s="13">
        <f t="shared" si="0"/>
        <v>4.4079186702836361E-3</v>
      </c>
      <c r="L60" s="19"/>
    </row>
    <row r="61" spans="1:12" ht="24" customHeight="1" x14ac:dyDescent="0.2">
      <c r="A61" s="9" t="s">
        <v>61</v>
      </c>
      <c r="B61" s="11" t="s">
        <v>62</v>
      </c>
      <c r="C61" s="9" t="s">
        <v>25</v>
      </c>
      <c r="D61" s="9" t="s">
        <v>63</v>
      </c>
      <c r="E61" s="10" t="s">
        <v>31</v>
      </c>
      <c r="F61" s="11">
        <v>40</v>
      </c>
      <c r="G61" s="12">
        <v>35.36</v>
      </c>
      <c r="H61" s="12">
        <f t="shared" si="1"/>
        <v>43.45</v>
      </c>
      <c r="I61" s="12">
        <f t="shared" si="2"/>
        <v>1738</v>
      </c>
      <c r="J61" s="13">
        <f t="shared" si="0"/>
        <v>1.9811433973511249E-4</v>
      </c>
      <c r="L61" s="19"/>
    </row>
    <row r="62" spans="1:12" ht="24" customHeight="1" x14ac:dyDescent="0.2">
      <c r="A62" s="9" t="s">
        <v>64</v>
      </c>
      <c r="B62" s="11" t="s">
        <v>65</v>
      </c>
      <c r="C62" s="9" t="s">
        <v>25</v>
      </c>
      <c r="D62" s="9" t="s">
        <v>66</v>
      </c>
      <c r="E62" s="10" t="s">
        <v>31</v>
      </c>
      <c r="F62" s="11">
        <v>40</v>
      </c>
      <c r="G62" s="12">
        <v>17.59</v>
      </c>
      <c r="H62" s="12">
        <f t="shared" si="1"/>
        <v>21.61</v>
      </c>
      <c r="I62" s="12">
        <f t="shared" si="2"/>
        <v>864.4</v>
      </c>
      <c r="J62" s="13">
        <f t="shared" si="0"/>
        <v>9.8532816609339026E-5</v>
      </c>
      <c r="L62" s="19"/>
    </row>
    <row r="63" spans="1:12" ht="24" customHeight="1" x14ac:dyDescent="0.2">
      <c r="A63" s="5" t="s">
        <v>67</v>
      </c>
      <c r="B63" s="5"/>
      <c r="C63" s="5"/>
      <c r="D63" s="5" t="s">
        <v>68</v>
      </c>
      <c r="E63" s="5"/>
      <c r="F63" s="6"/>
      <c r="G63" s="5"/>
      <c r="H63" s="5"/>
      <c r="I63" s="7">
        <f>SUM(I64:I66)</f>
        <v>2616.25</v>
      </c>
      <c r="J63" s="8">
        <f t="shared" si="0"/>
        <v>2.9822591561104033E-4</v>
      </c>
    </row>
    <row r="64" spans="1:12" ht="24" customHeight="1" x14ac:dyDescent="0.2">
      <c r="A64" s="9" t="s">
        <v>69</v>
      </c>
      <c r="B64" s="11" t="s">
        <v>70</v>
      </c>
      <c r="C64" s="9" t="s">
        <v>34</v>
      </c>
      <c r="D64" s="9" t="s">
        <v>71</v>
      </c>
      <c r="E64" s="10" t="s">
        <v>48</v>
      </c>
      <c r="F64" s="11">
        <v>7</v>
      </c>
      <c r="G64" s="12">
        <v>57.13</v>
      </c>
      <c r="H64" s="12">
        <f>TRUNC(G64 * (1 + 22.88 / 100), 2)</f>
        <v>70.2</v>
      </c>
      <c r="I64" s="12">
        <f>ROUND(F64*H64,2)</f>
        <v>491.4</v>
      </c>
      <c r="J64" s="13">
        <f t="shared" si="0"/>
        <v>5.6014606758247571E-5</v>
      </c>
      <c r="L64" s="19"/>
    </row>
    <row r="65" spans="1:12" ht="24" customHeight="1" x14ac:dyDescent="0.2">
      <c r="A65" s="9" t="s">
        <v>72</v>
      </c>
      <c r="B65" s="11" t="s">
        <v>73</v>
      </c>
      <c r="C65" s="9" t="s">
        <v>34</v>
      </c>
      <c r="D65" s="9" t="s">
        <v>74</v>
      </c>
      <c r="E65" s="10" t="s">
        <v>48</v>
      </c>
      <c r="F65" s="11">
        <v>7</v>
      </c>
      <c r="G65" s="12">
        <v>179.28</v>
      </c>
      <c r="H65" s="12">
        <f>TRUNC(G65 * (1 + 22.88 / 100), 2)</f>
        <v>220.29</v>
      </c>
      <c r="I65" s="12">
        <f>ROUND(F65*H65,2)</f>
        <v>1542.03</v>
      </c>
      <c r="J65" s="13">
        <f t="shared" si="0"/>
        <v>1.7577575103667177E-4</v>
      </c>
      <c r="L65" s="19"/>
    </row>
    <row r="66" spans="1:12" ht="24" customHeight="1" x14ac:dyDescent="0.2">
      <c r="A66" s="9" t="s">
        <v>75</v>
      </c>
      <c r="B66" s="11" t="s">
        <v>76</v>
      </c>
      <c r="C66" s="9" t="s">
        <v>34</v>
      </c>
      <c r="D66" s="9" t="s">
        <v>77</v>
      </c>
      <c r="E66" s="10" t="s">
        <v>48</v>
      </c>
      <c r="F66" s="11">
        <v>7</v>
      </c>
      <c r="G66" s="12">
        <v>67.760000000000005</v>
      </c>
      <c r="H66" s="12">
        <f>TRUNC(G66 * (1 + 22.88 / 100), 2)</f>
        <v>83.26</v>
      </c>
      <c r="I66" s="12">
        <f>ROUND(F66*H66,2)</f>
        <v>582.82000000000005</v>
      </c>
      <c r="J66" s="13">
        <f t="shared" si="0"/>
        <v>6.6435557816120982E-5</v>
      </c>
      <c r="L66" s="19"/>
    </row>
    <row r="67" spans="1:12" ht="24" customHeight="1" x14ac:dyDescent="0.2">
      <c r="A67" s="5" t="s">
        <v>78</v>
      </c>
      <c r="B67" s="5"/>
      <c r="C67" s="5"/>
      <c r="D67" s="5" t="s">
        <v>79</v>
      </c>
      <c r="E67" s="5"/>
      <c r="F67" s="6"/>
      <c r="G67" s="5"/>
      <c r="H67" s="5"/>
      <c r="I67" s="7">
        <f>I68</f>
        <v>9811.9699999999993</v>
      </c>
      <c r="J67" s="8">
        <f t="shared" si="0"/>
        <v>1.1184648780499032E-3</v>
      </c>
    </row>
    <row r="68" spans="1:12" ht="24" customHeight="1" x14ac:dyDescent="0.2">
      <c r="A68" s="9" t="s">
        <v>80</v>
      </c>
      <c r="B68" s="11" t="s">
        <v>81</v>
      </c>
      <c r="C68" s="9" t="s">
        <v>34</v>
      </c>
      <c r="D68" s="9" t="s">
        <v>82</v>
      </c>
      <c r="E68" s="10" t="s">
        <v>48</v>
      </c>
      <c r="F68" s="11">
        <v>7</v>
      </c>
      <c r="G68" s="12">
        <v>1140.72</v>
      </c>
      <c r="H68" s="12">
        <f>TRUNC(G68 * (1 + 22.88 / 100), 2)</f>
        <v>1401.71</v>
      </c>
      <c r="I68" s="12">
        <f>ROUND(F68*H68,2)</f>
        <v>9811.9699999999993</v>
      </c>
      <c r="J68" s="13">
        <f t="shared" si="0"/>
        <v>1.1184648780499032E-3</v>
      </c>
      <c r="L68" s="19"/>
    </row>
    <row r="69" spans="1:12" ht="24" customHeight="1" x14ac:dyDescent="0.2">
      <c r="A69" s="5" t="s">
        <v>83</v>
      </c>
      <c r="B69" s="5"/>
      <c r="C69" s="5"/>
      <c r="D69" s="5" t="s">
        <v>84</v>
      </c>
      <c r="E69" s="5"/>
      <c r="F69" s="6"/>
      <c r="G69" s="5"/>
      <c r="H69" s="5"/>
      <c r="I69" s="7">
        <f>I70+I74+I78+I81+I86</f>
        <v>183255.98</v>
      </c>
      <c r="J69" s="8">
        <f t="shared" si="0"/>
        <v>2.0889319608867078E-2</v>
      </c>
    </row>
    <row r="70" spans="1:12" ht="24" customHeight="1" x14ac:dyDescent="0.2">
      <c r="A70" s="5" t="s">
        <v>85</v>
      </c>
      <c r="B70" s="5"/>
      <c r="C70" s="5"/>
      <c r="D70" s="5" t="s">
        <v>86</v>
      </c>
      <c r="E70" s="5"/>
      <c r="F70" s="6"/>
      <c r="G70" s="5"/>
      <c r="H70" s="5"/>
      <c r="I70" s="7">
        <f>I71</f>
        <v>5012.6499999999996</v>
      </c>
      <c r="J70" s="8">
        <f t="shared" si="0"/>
        <v>5.7139116517446002E-4</v>
      </c>
    </row>
    <row r="71" spans="1:12" ht="24" customHeight="1" x14ac:dyDescent="0.2">
      <c r="A71" s="5" t="s">
        <v>87</v>
      </c>
      <c r="B71" s="5"/>
      <c r="C71" s="5"/>
      <c r="D71" s="5" t="s">
        <v>88</v>
      </c>
      <c r="E71" s="5"/>
      <c r="F71" s="6"/>
      <c r="G71" s="5"/>
      <c r="H71" s="5"/>
      <c r="I71" s="7">
        <f>SUM(I72:I73)</f>
        <v>5012.6499999999996</v>
      </c>
      <c r="J71" s="8">
        <f t="shared" si="0"/>
        <v>5.7139116517446002E-4</v>
      </c>
    </row>
    <row r="72" spans="1:12" ht="24" customHeight="1" x14ac:dyDescent="0.2">
      <c r="A72" s="9" t="s">
        <v>89</v>
      </c>
      <c r="B72" s="11" t="s">
        <v>90</v>
      </c>
      <c r="C72" s="9" t="s">
        <v>25</v>
      </c>
      <c r="D72" s="9" t="s">
        <v>91</v>
      </c>
      <c r="E72" s="10" t="s">
        <v>92</v>
      </c>
      <c r="F72" s="11">
        <v>2</v>
      </c>
      <c r="G72" s="12">
        <v>306</v>
      </c>
      <c r="H72" s="12">
        <f>TRUNC(G72 * (1 + 22.88 / 100), 2)</f>
        <v>376.01</v>
      </c>
      <c r="I72" s="12">
        <f>ROUND(F72*H72,2)</f>
        <v>752.02</v>
      </c>
      <c r="J72" s="13">
        <f t="shared" si="0"/>
        <v>8.5722638531415016E-5</v>
      </c>
      <c r="L72" s="19"/>
    </row>
    <row r="73" spans="1:12" ht="24" customHeight="1" x14ac:dyDescent="0.2">
      <c r="A73" s="9" t="s">
        <v>93</v>
      </c>
      <c r="B73" s="11" t="s">
        <v>94</v>
      </c>
      <c r="C73" s="9" t="s">
        <v>34</v>
      </c>
      <c r="D73" s="9" t="s">
        <v>95</v>
      </c>
      <c r="E73" s="10" t="s">
        <v>96</v>
      </c>
      <c r="F73" s="11">
        <v>1</v>
      </c>
      <c r="G73" s="12">
        <v>3467.31</v>
      </c>
      <c r="H73" s="12">
        <f>TRUNC(G73 * (1 + 22.88 / 100), 2)</f>
        <v>4260.63</v>
      </c>
      <c r="I73" s="12">
        <f>ROUND(F73*H73,2)</f>
        <v>4260.63</v>
      </c>
      <c r="J73" s="13">
        <f t="shared" si="0"/>
        <v>4.8566852664304512E-4</v>
      </c>
      <c r="L73" s="19"/>
    </row>
    <row r="74" spans="1:12" ht="24" customHeight="1" x14ac:dyDescent="0.2">
      <c r="A74" s="5" t="s">
        <v>97</v>
      </c>
      <c r="B74" s="5"/>
      <c r="C74" s="5"/>
      <c r="D74" s="5" t="s">
        <v>98</v>
      </c>
      <c r="E74" s="5"/>
      <c r="F74" s="6"/>
      <c r="G74" s="5"/>
      <c r="H74" s="5"/>
      <c r="I74" s="7">
        <f>SUM(I75:I77)</f>
        <v>8271.91</v>
      </c>
      <c r="J74" s="8">
        <f t="shared" si="0"/>
        <v>9.4291368699555493E-4</v>
      </c>
    </row>
    <row r="75" spans="1:12" ht="24" customHeight="1" x14ac:dyDescent="0.2">
      <c r="A75" s="9" t="s">
        <v>99</v>
      </c>
      <c r="B75" s="11" t="s">
        <v>100</v>
      </c>
      <c r="C75" s="9" t="s">
        <v>34</v>
      </c>
      <c r="D75" s="9" t="s">
        <v>101</v>
      </c>
      <c r="E75" s="10" t="s">
        <v>96</v>
      </c>
      <c r="F75" s="11">
        <v>1</v>
      </c>
      <c r="G75" s="12">
        <v>226.5</v>
      </c>
      <c r="H75" s="12">
        <f>TRUNC(G75 * (1 + 22.88 / 100), 2)</f>
        <v>278.32</v>
      </c>
      <c r="I75" s="12">
        <f>ROUND(F75*H75,2)</f>
        <v>278.32</v>
      </c>
      <c r="J75" s="13">
        <f t="shared" si="0"/>
        <v>3.1725651918916289E-5</v>
      </c>
      <c r="L75" s="19"/>
    </row>
    <row r="76" spans="1:12" ht="24" customHeight="1" x14ac:dyDescent="0.2">
      <c r="A76" s="9" t="s">
        <v>102</v>
      </c>
      <c r="B76" s="11" t="s">
        <v>103</v>
      </c>
      <c r="C76" s="9" t="s">
        <v>34</v>
      </c>
      <c r="D76" s="9" t="s">
        <v>104</v>
      </c>
      <c r="E76" s="10" t="s">
        <v>96</v>
      </c>
      <c r="F76" s="11">
        <v>1</v>
      </c>
      <c r="G76" s="12">
        <v>2655.1</v>
      </c>
      <c r="H76" s="12">
        <f>TRUNC(G76 * (1 + 22.88 / 100), 2)</f>
        <v>3262.58</v>
      </c>
      <c r="I76" s="12">
        <f>ROUND(F76*H76,2)</f>
        <v>3262.58</v>
      </c>
      <c r="J76" s="13">
        <f t="shared" si="0"/>
        <v>3.7190096808572111E-4</v>
      </c>
      <c r="L76" s="19"/>
    </row>
    <row r="77" spans="1:12" ht="24" customHeight="1" x14ac:dyDescent="0.2">
      <c r="A77" s="9" t="s">
        <v>105</v>
      </c>
      <c r="B77" s="11" t="s">
        <v>106</v>
      </c>
      <c r="C77" s="9" t="s">
        <v>34</v>
      </c>
      <c r="D77" s="9" t="s">
        <v>107</v>
      </c>
      <c r="E77" s="10" t="s">
        <v>96</v>
      </c>
      <c r="F77" s="11">
        <v>1</v>
      </c>
      <c r="G77" s="12">
        <v>3850.11</v>
      </c>
      <c r="H77" s="12">
        <f>TRUNC(G77 * (1 + 22.88 / 100), 2)</f>
        <v>4731.01</v>
      </c>
      <c r="I77" s="12">
        <f>ROUND(F77*H77,2)</f>
        <v>4731.01</v>
      </c>
      <c r="J77" s="13">
        <f t="shared" si="0"/>
        <v>5.3928706699091754E-4</v>
      </c>
      <c r="L77" s="19"/>
    </row>
    <row r="78" spans="1:12" ht="24" customHeight="1" x14ac:dyDescent="0.2">
      <c r="A78" s="5" t="s">
        <v>108</v>
      </c>
      <c r="B78" s="5"/>
      <c r="C78" s="5"/>
      <c r="D78" s="5" t="s">
        <v>109</v>
      </c>
      <c r="E78" s="5"/>
      <c r="F78" s="6"/>
      <c r="G78" s="5"/>
      <c r="H78" s="5"/>
      <c r="I78" s="7">
        <f>SUM(I79:I80)</f>
        <v>1422.51</v>
      </c>
      <c r="J78" s="8">
        <f t="shared" si="0"/>
        <v>1.6215168551012363E-4</v>
      </c>
    </row>
    <row r="79" spans="1:12" ht="24" customHeight="1" x14ac:dyDescent="0.2">
      <c r="A79" s="9" t="s">
        <v>110</v>
      </c>
      <c r="B79" s="11" t="s">
        <v>111</v>
      </c>
      <c r="C79" s="9" t="s">
        <v>34</v>
      </c>
      <c r="D79" s="9" t="s">
        <v>112</v>
      </c>
      <c r="E79" s="10" t="s">
        <v>96</v>
      </c>
      <c r="F79" s="11">
        <v>1</v>
      </c>
      <c r="G79" s="12">
        <v>680</v>
      </c>
      <c r="H79" s="12">
        <f>TRUNC(G79 * (1 + 22.88 / 100), 2)</f>
        <v>835.58</v>
      </c>
      <c r="I79" s="12">
        <f>ROUND(F79*H79,2)</f>
        <v>835.58</v>
      </c>
      <c r="J79" s="13">
        <f t="shared" si="0"/>
        <v>9.5247629456769454E-5</v>
      </c>
      <c r="L79" s="19"/>
    </row>
    <row r="80" spans="1:12" ht="24" customHeight="1" x14ac:dyDescent="0.2">
      <c r="A80" s="9" t="s">
        <v>113</v>
      </c>
      <c r="B80" s="11" t="s">
        <v>114</v>
      </c>
      <c r="C80" s="9" t="s">
        <v>34</v>
      </c>
      <c r="D80" s="9" t="s">
        <v>115</v>
      </c>
      <c r="E80" s="10" t="s">
        <v>96</v>
      </c>
      <c r="F80" s="11">
        <v>1</v>
      </c>
      <c r="G80" s="12">
        <v>477.65</v>
      </c>
      <c r="H80" s="12">
        <f>TRUNC(G80 * (1 + 22.88 / 100), 2)</f>
        <v>586.92999999999995</v>
      </c>
      <c r="I80" s="12">
        <f>ROUND(F80*H80,2)</f>
        <v>586.92999999999995</v>
      </c>
      <c r="J80" s="13">
        <f t="shared" si="0"/>
        <v>6.6904056053354187E-5</v>
      </c>
      <c r="L80" s="19"/>
    </row>
    <row r="81" spans="1:12" ht="24" customHeight="1" x14ac:dyDescent="0.2">
      <c r="A81" s="5" t="s">
        <v>116</v>
      </c>
      <c r="B81" s="5"/>
      <c r="C81" s="5"/>
      <c r="D81" s="5" t="s">
        <v>117</v>
      </c>
      <c r="E81" s="5"/>
      <c r="F81" s="6"/>
      <c r="G81" s="5"/>
      <c r="H81" s="5"/>
      <c r="I81" s="7">
        <f>SUM(I82:I85)</f>
        <v>33772.410000000003</v>
      </c>
      <c r="J81" s="8">
        <f t="shared" si="0"/>
        <v>3.8497115698581767E-3</v>
      </c>
    </row>
    <row r="82" spans="1:12" ht="36" customHeight="1" x14ac:dyDescent="0.2">
      <c r="A82" s="9" t="s">
        <v>118</v>
      </c>
      <c r="B82" s="11" t="s">
        <v>119</v>
      </c>
      <c r="C82" s="9" t="s">
        <v>34</v>
      </c>
      <c r="D82" s="9" t="s">
        <v>120</v>
      </c>
      <c r="E82" s="10" t="s">
        <v>121</v>
      </c>
      <c r="F82" s="11">
        <v>582</v>
      </c>
      <c r="G82" s="12">
        <v>17.399999999999999</v>
      </c>
      <c r="H82" s="12">
        <f>TRUNC(G82 * (1 + 22.88 / 100), 2)</f>
        <v>21.38</v>
      </c>
      <c r="I82" s="12">
        <f>ROUND(F82*H82,2)</f>
        <v>12443.16</v>
      </c>
      <c r="J82" s="13">
        <f t="shared" si="0"/>
        <v>1.4183938018517621E-3</v>
      </c>
      <c r="L82" s="19"/>
    </row>
    <row r="83" spans="1:12" ht="36" customHeight="1" x14ac:dyDescent="0.2">
      <c r="A83" s="9" t="s">
        <v>122</v>
      </c>
      <c r="B83" s="11" t="s">
        <v>123</v>
      </c>
      <c r="C83" s="9" t="s">
        <v>34</v>
      </c>
      <c r="D83" s="9" t="s">
        <v>124</v>
      </c>
      <c r="E83" s="10" t="s">
        <v>125</v>
      </c>
      <c r="F83" s="11">
        <v>500</v>
      </c>
      <c r="G83" s="12">
        <v>7</v>
      </c>
      <c r="H83" s="12">
        <f>TRUNC(G83 * (1 + 22.88 / 100), 2)</f>
        <v>8.6</v>
      </c>
      <c r="I83" s="12">
        <f>ROUND(F83*H83,2)</f>
        <v>4300</v>
      </c>
      <c r="J83" s="13">
        <f t="shared" si="0"/>
        <v>4.9015630659435196E-4</v>
      </c>
      <c r="L83" s="19"/>
    </row>
    <row r="84" spans="1:12" ht="36" customHeight="1" x14ac:dyDescent="0.2">
      <c r="A84" s="9" t="s">
        <v>126</v>
      </c>
      <c r="B84" s="11" t="s">
        <v>127</v>
      </c>
      <c r="C84" s="9" t="s">
        <v>25</v>
      </c>
      <c r="D84" s="9" t="s">
        <v>128</v>
      </c>
      <c r="E84" s="10" t="s">
        <v>129</v>
      </c>
      <c r="F84" s="11">
        <v>27</v>
      </c>
      <c r="G84" s="12">
        <v>359.52</v>
      </c>
      <c r="H84" s="12">
        <f>TRUNC(G84 * (1 + 22.88 / 100), 2)</f>
        <v>441.77</v>
      </c>
      <c r="I84" s="12">
        <f>ROUND(F84*H84,2)</f>
        <v>11927.79</v>
      </c>
      <c r="J84" s="13">
        <f t="shared" si="0"/>
        <v>1.359646858658848E-3</v>
      </c>
      <c r="L84" s="19"/>
    </row>
    <row r="85" spans="1:12" ht="60" customHeight="1" x14ac:dyDescent="0.2">
      <c r="A85" s="9" t="s">
        <v>130</v>
      </c>
      <c r="B85" s="11" t="s">
        <v>131</v>
      </c>
      <c r="C85" s="9" t="s">
        <v>25</v>
      </c>
      <c r="D85" s="9" t="s">
        <v>132</v>
      </c>
      <c r="E85" s="10" t="s">
        <v>129</v>
      </c>
      <c r="F85" s="11">
        <v>26</v>
      </c>
      <c r="G85" s="12">
        <v>159.68</v>
      </c>
      <c r="H85" s="12">
        <f>TRUNC(G85 * (1 + 22.88 / 100), 2)</f>
        <v>196.21</v>
      </c>
      <c r="I85" s="12">
        <f>ROUND(F85*H85,2)</f>
        <v>5101.46</v>
      </c>
      <c r="J85" s="13">
        <f t="shared" si="0"/>
        <v>5.8151460275321463E-4</v>
      </c>
      <c r="L85" s="19"/>
    </row>
    <row r="86" spans="1:12" ht="24" customHeight="1" x14ac:dyDescent="0.2">
      <c r="A86" s="5" t="s">
        <v>133</v>
      </c>
      <c r="B86" s="5"/>
      <c r="C86" s="5"/>
      <c r="D86" s="5" t="s">
        <v>134</v>
      </c>
      <c r="E86" s="5"/>
      <c r="F86" s="6"/>
      <c r="G86" s="5"/>
      <c r="H86" s="5"/>
      <c r="I86" s="7">
        <f>SUM(I87:I92)</f>
        <v>134776.5</v>
      </c>
      <c r="J86" s="8">
        <f t="shared" si="0"/>
        <v>1.5363151501328763E-2</v>
      </c>
    </row>
    <row r="87" spans="1:12" ht="24" customHeight="1" x14ac:dyDescent="0.2">
      <c r="A87" s="9" t="s">
        <v>135</v>
      </c>
      <c r="B87" s="11" t="s">
        <v>136</v>
      </c>
      <c r="C87" s="9" t="s">
        <v>137</v>
      </c>
      <c r="D87" s="9" t="s">
        <v>138</v>
      </c>
      <c r="E87" s="10" t="s">
        <v>139</v>
      </c>
      <c r="F87" s="11">
        <v>14</v>
      </c>
      <c r="G87" s="12">
        <v>695</v>
      </c>
      <c r="H87" s="12">
        <f t="shared" ref="H87:H92" si="3">TRUNC(G87 * (1 + 22.88 / 100), 2)</f>
        <v>854.01</v>
      </c>
      <c r="I87" s="12">
        <f t="shared" ref="I87:I92" si="4">ROUND(F87*H87,2)</f>
        <v>11956.14</v>
      </c>
      <c r="J87" s="13">
        <f t="shared" si="0"/>
        <v>1.3628784705872082E-3</v>
      </c>
      <c r="L87" s="19"/>
    </row>
    <row r="88" spans="1:12" ht="36" customHeight="1" x14ac:dyDescent="0.2">
      <c r="A88" s="9" t="s">
        <v>140</v>
      </c>
      <c r="B88" s="11" t="s">
        <v>141</v>
      </c>
      <c r="C88" s="9" t="s">
        <v>25</v>
      </c>
      <c r="D88" s="9" t="s">
        <v>142</v>
      </c>
      <c r="E88" s="10" t="s">
        <v>92</v>
      </c>
      <c r="F88" s="11">
        <v>87</v>
      </c>
      <c r="G88" s="12">
        <v>397.9</v>
      </c>
      <c r="H88" s="12">
        <f t="shared" si="3"/>
        <v>488.93</v>
      </c>
      <c r="I88" s="12">
        <f t="shared" si="4"/>
        <v>42536.91</v>
      </c>
      <c r="J88" s="13">
        <f t="shared" si="0"/>
        <v>4.8487755115200837E-3</v>
      </c>
      <c r="L88" s="19"/>
    </row>
    <row r="89" spans="1:12" ht="36" customHeight="1" x14ac:dyDescent="0.2">
      <c r="A89" s="9" t="s">
        <v>143</v>
      </c>
      <c r="B89" s="11" t="s">
        <v>144</v>
      </c>
      <c r="C89" s="9" t="s">
        <v>25</v>
      </c>
      <c r="D89" s="9" t="s">
        <v>145</v>
      </c>
      <c r="E89" s="10" t="s">
        <v>92</v>
      </c>
      <c r="F89" s="11">
        <v>48</v>
      </c>
      <c r="G89" s="12">
        <v>692.28</v>
      </c>
      <c r="H89" s="12">
        <f t="shared" si="3"/>
        <v>850.67</v>
      </c>
      <c r="I89" s="12">
        <f t="shared" si="4"/>
        <v>40832.160000000003</v>
      </c>
      <c r="J89" s="13">
        <f t="shared" si="0"/>
        <v>4.6544513339231717E-3</v>
      </c>
      <c r="L89" s="19"/>
    </row>
    <row r="90" spans="1:12" ht="24" customHeight="1" x14ac:dyDescent="0.2">
      <c r="A90" s="9" t="s">
        <v>146</v>
      </c>
      <c r="B90" s="11" t="s">
        <v>147</v>
      </c>
      <c r="C90" s="9" t="s">
        <v>34</v>
      </c>
      <c r="D90" s="9" t="s">
        <v>148</v>
      </c>
      <c r="E90" s="10" t="s">
        <v>96</v>
      </c>
      <c r="F90" s="11">
        <v>1</v>
      </c>
      <c r="G90" s="12">
        <v>1296.76</v>
      </c>
      <c r="H90" s="12">
        <f t="shared" si="3"/>
        <v>1593.45</v>
      </c>
      <c r="I90" s="12">
        <f t="shared" si="4"/>
        <v>1593.45</v>
      </c>
      <c r="J90" s="13">
        <f t="shared" si="0"/>
        <v>1.8163710854483028E-4</v>
      </c>
      <c r="L90" s="19"/>
    </row>
    <row r="91" spans="1:12" ht="24" customHeight="1" x14ac:dyDescent="0.2">
      <c r="A91" s="9" t="s">
        <v>149</v>
      </c>
      <c r="B91" s="11" t="s">
        <v>150</v>
      </c>
      <c r="C91" s="9" t="s">
        <v>34</v>
      </c>
      <c r="D91" s="9" t="s">
        <v>151</v>
      </c>
      <c r="E91" s="10" t="s">
        <v>96</v>
      </c>
      <c r="F91" s="11">
        <v>1</v>
      </c>
      <c r="G91" s="12">
        <v>1437.5</v>
      </c>
      <c r="H91" s="12">
        <f t="shared" si="3"/>
        <v>1766.4</v>
      </c>
      <c r="I91" s="12">
        <f t="shared" si="4"/>
        <v>1766.4</v>
      </c>
      <c r="J91" s="13">
        <f t="shared" si="0"/>
        <v>2.0135165115541009E-4</v>
      </c>
      <c r="L91" s="19"/>
    </row>
    <row r="92" spans="1:12" ht="24" customHeight="1" x14ac:dyDescent="0.2">
      <c r="A92" s="9" t="s">
        <v>152</v>
      </c>
      <c r="B92" s="11" t="s">
        <v>153</v>
      </c>
      <c r="C92" s="9" t="s">
        <v>25</v>
      </c>
      <c r="D92" s="9" t="s">
        <v>154</v>
      </c>
      <c r="E92" s="10" t="s">
        <v>92</v>
      </c>
      <c r="F92" s="11">
        <v>409.2</v>
      </c>
      <c r="G92" s="12">
        <v>71.78</v>
      </c>
      <c r="H92" s="12">
        <f t="shared" si="3"/>
        <v>88.2</v>
      </c>
      <c r="I92" s="12">
        <f t="shared" si="4"/>
        <v>36091.440000000002</v>
      </c>
      <c r="J92" s="13">
        <f t="shared" si="0"/>
        <v>4.1140574255980602E-3</v>
      </c>
      <c r="L92" s="19"/>
    </row>
    <row r="93" spans="1:12" ht="24" customHeight="1" x14ac:dyDescent="0.2">
      <c r="A93" s="5" t="s">
        <v>155</v>
      </c>
      <c r="B93" s="5"/>
      <c r="C93" s="5"/>
      <c r="D93" s="5" t="s">
        <v>156</v>
      </c>
      <c r="E93" s="5"/>
      <c r="F93" s="6"/>
      <c r="G93" s="5"/>
      <c r="H93" s="5"/>
      <c r="I93" s="7">
        <f>I94+I113+I119+I126+I133+I135+I149+I163+I190+I486+I496</f>
        <v>6759839.4399999995</v>
      </c>
      <c r="J93" s="8">
        <f t="shared" si="0"/>
        <v>0.77055300769330981</v>
      </c>
    </row>
    <row r="94" spans="1:12" ht="24" customHeight="1" x14ac:dyDescent="0.2">
      <c r="A94" s="5" t="s">
        <v>157</v>
      </c>
      <c r="B94" s="5"/>
      <c r="C94" s="5"/>
      <c r="D94" s="5" t="s">
        <v>158</v>
      </c>
      <c r="E94" s="5"/>
      <c r="F94" s="6"/>
      <c r="G94" s="5"/>
      <c r="H94" s="5"/>
      <c r="I94" s="7">
        <f>I95+I106</f>
        <v>815037.74000000011</v>
      </c>
      <c r="J94" s="8">
        <f t="shared" si="0"/>
        <v>9.2906020551955293E-2</v>
      </c>
    </row>
    <row r="95" spans="1:12" ht="24" customHeight="1" x14ac:dyDescent="0.2">
      <c r="A95" s="5" t="s">
        <v>159</v>
      </c>
      <c r="B95" s="5"/>
      <c r="C95" s="5"/>
      <c r="D95" s="5" t="s">
        <v>160</v>
      </c>
      <c r="E95" s="5"/>
      <c r="F95" s="6"/>
      <c r="G95" s="5"/>
      <c r="H95" s="5"/>
      <c r="I95" s="7">
        <f>SUM(I96:I105)</f>
        <v>114933.55</v>
      </c>
      <c r="J95" s="8">
        <f t="shared" si="0"/>
        <v>1.3101256830645881E-2</v>
      </c>
    </row>
    <row r="96" spans="1:12" ht="24" customHeight="1" x14ac:dyDescent="0.2">
      <c r="A96" s="9" t="s">
        <v>161</v>
      </c>
      <c r="B96" s="11" t="s">
        <v>162</v>
      </c>
      <c r="C96" s="9" t="s">
        <v>25</v>
      </c>
      <c r="D96" s="9" t="s">
        <v>163</v>
      </c>
      <c r="E96" s="10" t="s">
        <v>92</v>
      </c>
      <c r="F96" s="11">
        <v>1714.86</v>
      </c>
      <c r="G96" s="12">
        <v>1.64</v>
      </c>
      <c r="H96" s="12">
        <f t="shared" ref="H96:H105" si="5">TRUNC(G96 * (1 + 22.88 / 100), 2)</f>
        <v>2.0099999999999998</v>
      </c>
      <c r="I96" s="12">
        <f t="shared" ref="I96:I105" si="6">ROUND(F96*H96,2)</f>
        <v>3446.87</v>
      </c>
      <c r="J96" s="13">
        <f t="shared" si="0"/>
        <v>3.9290815546764513E-4</v>
      </c>
      <c r="L96" s="19"/>
    </row>
    <row r="97" spans="1:12" ht="24" customHeight="1" x14ac:dyDescent="0.2">
      <c r="A97" s="9" t="s">
        <v>164</v>
      </c>
      <c r="B97" s="11" t="s">
        <v>165</v>
      </c>
      <c r="C97" s="9" t="s">
        <v>25</v>
      </c>
      <c r="D97" s="9" t="s">
        <v>166</v>
      </c>
      <c r="E97" s="10" t="s">
        <v>92</v>
      </c>
      <c r="F97" s="11">
        <v>99.12</v>
      </c>
      <c r="G97" s="12">
        <v>7.26</v>
      </c>
      <c r="H97" s="12">
        <f t="shared" si="5"/>
        <v>8.92</v>
      </c>
      <c r="I97" s="12">
        <f t="shared" si="6"/>
        <v>884.15</v>
      </c>
      <c r="J97" s="13">
        <f t="shared" si="0"/>
        <v>1.0078411592451077E-4</v>
      </c>
      <c r="L97" s="19"/>
    </row>
    <row r="98" spans="1:12" ht="24" customHeight="1" x14ac:dyDescent="0.2">
      <c r="A98" s="9" t="s">
        <v>167</v>
      </c>
      <c r="B98" s="11" t="s">
        <v>168</v>
      </c>
      <c r="C98" s="9" t="s">
        <v>25</v>
      </c>
      <c r="D98" s="9" t="s">
        <v>169</v>
      </c>
      <c r="E98" s="10" t="s">
        <v>92</v>
      </c>
      <c r="F98" s="11">
        <v>382.33</v>
      </c>
      <c r="G98" s="12">
        <v>27.86</v>
      </c>
      <c r="H98" s="12">
        <f t="shared" si="5"/>
        <v>34.229999999999997</v>
      </c>
      <c r="I98" s="12">
        <f t="shared" si="6"/>
        <v>13087.16</v>
      </c>
      <c r="J98" s="13">
        <f t="shared" si="0"/>
        <v>1.491803258002172E-3</v>
      </c>
      <c r="L98" s="19"/>
    </row>
    <row r="99" spans="1:12" ht="24" customHeight="1" x14ac:dyDescent="0.2">
      <c r="A99" s="9" t="s">
        <v>170</v>
      </c>
      <c r="B99" s="11" t="s">
        <v>171</v>
      </c>
      <c r="C99" s="9" t="s">
        <v>25</v>
      </c>
      <c r="D99" s="9" t="s">
        <v>172</v>
      </c>
      <c r="E99" s="10" t="s">
        <v>173</v>
      </c>
      <c r="F99" s="11">
        <v>2304</v>
      </c>
      <c r="G99" s="12">
        <v>26.86</v>
      </c>
      <c r="H99" s="12">
        <f t="shared" si="5"/>
        <v>33</v>
      </c>
      <c r="I99" s="12">
        <f t="shared" si="6"/>
        <v>76032</v>
      </c>
      <c r="J99" s="13">
        <f t="shared" si="0"/>
        <v>8.6668754192980868E-3</v>
      </c>
      <c r="L99" s="19"/>
    </row>
    <row r="100" spans="1:12" ht="24" customHeight="1" x14ac:dyDescent="0.2">
      <c r="A100" s="9" t="s">
        <v>174</v>
      </c>
      <c r="B100" s="11" t="s">
        <v>175</v>
      </c>
      <c r="C100" s="9" t="s">
        <v>25</v>
      </c>
      <c r="D100" s="9" t="s">
        <v>176</v>
      </c>
      <c r="E100" s="10" t="s">
        <v>177</v>
      </c>
      <c r="F100" s="11">
        <v>8.17</v>
      </c>
      <c r="G100" s="12">
        <v>43.08</v>
      </c>
      <c r="H100" s="12">
        <f t="shared" si="5"/>
        <v>52.93</v>
      </c>
      <c r="I100" s="12">
        <f t="shared" si="6"/>
        <v>432.44</v>
      </c>
      <c r="J100" s="13">
        <f t="shared" si="0"/>
        <v>4.929376586596781E-5</v>
      </c>
      <c r="L100" s="19"/>
    </row>
    <row r="101" spans="1:12" ht="24" customHeight="1" x14ac:dyDescent="0.2">
      <c r="A101" s="9" t="s">
        <v>178</v>
      </c>
      <c r="B101" s="11" t="s">
        <v>179</v>
      </c>
      <c r="C101" s="9" t="s">
        <v>25</v>
      </c>
      <c r="D101" s="9" t="s">
        <v>180</v>
      </c>
      <c r="E101" s="10" t="s">
        <v>92</v>
      </c>
      <c r="F101" s="11">
        <v>181.64</v>
      </c>
      <c r="G101" s="12">
        <v>2.58</v>
      </c>
      <c r="H101" s="12">
        <f t="shared" si="5"/>
        <v>3.17</v>
      </c>
      <c r="I101" s="12">
        <f t="shared" si="6"/>
        <v>575.79999999999995</v>
      </c>
      <c r="J101" s="13">
        <f t="shared" si="0"/>
        <v>6.5635349148146014E-5</v>
      </c>
      <c r="L101" s="19"/>
    </row>
    <row r="102" spans="1:12" ht="36" customHeight="1" x14ac:dyDescent="0.2">
      <c r="A102" s="9" t="s">
        <v>181</v>
      </c>
      <c r="B102" s="11" t="s">
        <v>182</v>
      </c>
      <c r="C102" s="9" t="s">
        <v>25</v>
      </c>
      <c r="D102" s="9" t="s">
        <v>183</v>
      </c>
      <c r="E102" s="10" t="s">
        <v>184</v>
      </c>
      <c r="F102" s="11">
        <v>983.7</v>
      </c>
      <c r="G102" s="12">
        <v>1.03</v>
      </c>
      <c r="H102" s="12">
        <f t="shared" si="5"/>
        <v>1.26</v>
      </c>
      <c r="I102" s="12">
        <f t="shared" si="6"/>
        <v>1239.46</v>
      </c>
      <c r="J102" s="13">
        <f t="shared" si="0"/>
        <v>1.4128584552824082E-4</v>
      </c>
      <c r="L102" s="19"/>
    </row>
    <row r="103" spans="1:12" ht="24" customHeight="1" x14ac:dyDescent="0.2">
      <c r="A103" s="9" t="s">
        <v>185</v>
      </c>
      <c r="B103" s="11" t="s">
        <v>186</v>
      </c>
      <c r="C103" s="9" t="s">
        <v>34</v>
      </c>
      <c r="D103" s="9" t="s">
        <v>187</v>
      </c>
      <c r="E103" s="10" t="s">
        <v>188</v>
      </c>
      <c r="F103" s="11">
        <v>65.58</v>
      </c>
      <c r="G103" s="12">
        <v>22.2</v>
      </c>
      <c r="H103" s="12">
        <f t="shared" si="5"/>
        <v>27.27</v>
      </c>
      <c r="I103" s="12">
        <f t="shared" si="6"/>
        <v>1788.37</v>
      </c>
      <c r="J103" s="13">
        <f t="shared" si="0"/>
        <v>2.0385600791259097E-4</v>
      </c>
      <c r="L103" s="19"/>
    </row>
    <row r="104" spans="1:12" ht="24" customHeight="1" x14ac:dyDescent="0.2">
      <c r="A104" s="9" t="s">
        <v>189</v>
      </c>
      <c r="B104" s="11" t="s">
        <v>190</v>
      </c>
      <c r="C104" s="9" t="s">
        <v>34</v>
      </c>
      <c r="D104" s="9" t="s">
        <v>191</v>
      </c>
      <c r="E104" s="10" t="s">
        <v>192</v>
      </c>
      <c r="F104" s="11">
        <v>3317.9</v>
      </c>
      <c r="G104" s="12">
        <v>4.07</v>
      </c>
      <c r="H104" s="12">
        <f t="shared" si="5"/>
        <v>5</v>
      </c>
      <c r="I104" s="12">
        <f t="shared" si="6"/>
        <v>16589.5</v>
      </c>
      <c r="J104" s="13">
        <f t="shared" si="0"/>
        <v>1.8910344298248842E-3</v>
      </c>
      <c r="L104" s="19"/>
    </row>
    <row r="105" spans="1:12" ht="24" customHeight="1" x14ac:dyDescent="0.2">
      <c r="A105" s="9" t="s">
        <v>193</v>
      </c>
      <c r="B105" s="11" t="s">
        <v>194</v>
      </c>
      <c r="C105" s="9" t="s">
        <v>34</v>
      </c>
      <c r="D105" s="9" t="s">
        <v>195</v>
      </c>
      <c r="E105" s="10" t="s">
        <v>173</v>
      </c>
      <c r="F105" s="11">
        <v>85.78</v>
      </c>
      <c r="G105" s="12">
        <v>8.14</v>
      </c>
      <c r="H105" s="12">
        <f t="shared" si="5"/>
        <v>10</v>
      </c>
      <c r="I105" s="12">
        <f t="shared" si="6"/>
        <v>857.8</v>
      </c>
      <c r="J105" s="13">
        <f t="shared" si="0"/>
        <v>9.778048367363607E-5</v>
      </c>
      <c r="L105" s="19"/>
    </row>
    <row r="106" spans="1:12" ht="24" customHeight="1" x14ac:dyDescent="0.2">
      <c r="A106" s="5" t="s">
        <v>196</v>
      </c>
      <c r="B106" s="5"/>
      <c r="C106" s="5"/>
      <c r="D106" s="5" t="s">
        <v>197</v>
      </c>
      <c r="E106" s="5"/>
      <c r="F106" s="6"/>
      <c r="G106" s="5"/>
      <c r="H106" s="5"/>
      <c r="I106" s="7">
        <f>SUM(I107:I112)</f>
        <v>700104.19000000006</v>
      </c>
      <c r="J106" s="8">
        <f t="shared" si="0"/>
        <v>7.9804763721309416E-2</v>
      </c>
    </row>
    <row r="107" spans="1:12" ht="24" customHeight="1" x14ac:dyDescent="0.2">
      <c r="A107" s="9" t="s">
        <v>198</v>
      </c>
      <c r="B107" s="11" t="s">
        <v>199</v>
      </c>
      <c r="C107" s="9" t="s">
        <v>34</v>
      </c>
      <c r="D107" s="9" t="s">
        <v>200</v>
      </c>
      <c r="E107" s="10" t="s">
        <v>201</v>
      </c>
      <c r="F107" s="11">
        <v>15</v>
      </c>
      <c r="G107" s="12">
        <v>1798.53</v>
      </c>
      <c r="H107" s="12">
        <f t="shared" ref="H107:H112" si="7">TRUNC(G107 * (1 + 22.88 / 100), 2)</f>
        <v>2210.0300000000002</v>
      </c>
      <c r="I107" s="12">
        <f t="shared" ref="I107:I112" si="8">ROUND(F107*H107,2)</f>
        <v>33150.449999999997</v>
      </c>
      <c r="J107" s="13">
        <f t="shared" si="0"/>
        <v>3.7788144497536589E-3</v>
      </c>
      <c r="L107" s="19"/>
    </row>
    <row r="108" spans="1:12" ht="36" customHeight="1" x14ac:dyDescent="0.2">
      <c r="A108" s="9" t="s">
        <v>202</v>
      </c>
      <c r="B108" s="11" t="s">
        <v>203</v>
      </c>
      <c r="C108" s="9" t="s">
        <v>34</v>
      </c>
      <c r="D108" s="9" t="s">
        <v>204</v>
      </c>
      <c r="E108" s="10" t="s">
        <v>192</v>
      </c>
      <c r="F108" s="11">
        <v>10042.540000000001</v>
      </c>
      <c r="G108" s="12">
        <v>10.220000000000001</v>
      </c>
      <c r="H108" s="12">
        <f t="shared" si="7"/>
        <v>12.55</v>
      </c>
      <c r="I108" s="12">
        <f t="shared" si="8"/>
        <v>126033.88</v>
      </c>
      <c r="J108" s="13">
        <f t="shared" si="0"/>
        <v>1.4366581657338551E-2</v>
      </c>
      <c r="L108" s="19"/>
    </row>
    <row r="109" spans="1:12" ht="24" customHeight="1" x14ac:dyDescent="0.2">
      <c r="A109" s="9" t="s">
        <v>205</v>
      </c>
      <c r="B109" s="11" t="s">
        <v>206</v>
      </c>
      <c r="C109" s="9" t="s">
        <v>34</v>
      </c>
      <c r="D109" s="9" t="s">
        <v>207</v>
      </c>
      <c r="E109" s="10" t="s">
        <v>92</v>
      </c>
      <c r="F109" s="11">
        <v>19.920000000000002</v>
      </c>
      <c r="G109" s="12">
        <v>116.81</v>
      </c>
      <c r="H109" s="12">
        <f t="shared" si="7"/>
        <v>143.53</v>
      </c>
      <c r="I109" s="12">
        <f t="shared" si="8"/>
        <v>2859.12</v>
      </c>
      <c r="J109" s="13">
        <f t="shared" si="0"/>
        <v>3.2591062774652176E-4</v>
      </c>
      <c r="L109" s="19"/>
    </row>
    <row r="110" spans="1:12" ht="24" customHeight="1" x14ac:dyDescent="0.2">
      <c r="A110" s="9" t="s">
        <v>208</v>
      </c>
      <c r="B110" s="11" t="s">
        <v>209</v>
      </c>
      <c r="C110" s="9" t="s">
        <v>34</v>
      </c>
      <c r="D110" s="9" t="s">
        <v>210</v>
      </c>
      <c r="E110" s="10" t="s">
        <v>173</v>
      </c>
      <c r="F110" s="11">
        <v>735.84</v>
      </c>
      <c r="G110" s="12">
        <v>47.74</v>
      </c>
      <c r="H110" s="12">
        <f t="shared" si="7"/>
        <v>58.66</v>
      </c>
      <c r="I110" s="12">
        <f t="shared" si="8"/>
        <v>43164.37</v>
      </c>
      <c r="J110" s="13">
        <f t="shared" si="0"/>
        <v>4.9202995757376862E-3</v>
      </c>
      <c r="L110" s="19"/>
    </row>
    <row r="111" spans="1:12" ht="24" customHeight="1" x14ac:dyDescent="0.2">
      <c r="A111" s="9" t="s">
        <v>211</v>
      </c>
      <c r="B111" s="11" t="s">
        <v>212</v>
      </c>
      <c r="C111" s="9" t="s">
        <v>34</v>
      </c>
      <c r="D111" s="9" t="s">
        <v>213</v>
      </c>
      <c r="E111" s="10" t="s">
        <v>92</v>
      </c>
      <c r="F111" s="11">
        <v>10042.540000000001</v>
      </c>
      <c r="G111" s="12">
        <v>17.8</v>
      </c>
      <c r="H111" s="12">
        <f t="shared" si="7"/>
        <v>21.87</v>
      </c>
      <c r="I111" s="12">
        <f t="shared" si="8"/>
        <v>219630.35</v>
      </c>
      <c r="J111" s="13">
        <f t="shared" si="0"/>
        <v>2.5035628179540661E-2</v>
      </c>
      <c r="L111" s="19"/>
    </row>
    <row r="112" spans="1:12" ht="24" customHeight="1" x14ac:dyDescent="0.2">
      <c r="A112" s="9" t="s">
        <v>214</v>
      </c>
      <c r="B112" s="11" t="s">
        <v>215</v>
      </c>
      <c r="C112" s="9" t="s">
        <v>34</v>
      </c>
      <c r="D112" s="9" t="s">
        <v>216</v>
      </c>
      <c r="E112" s="10" t="s">
        <v>92</v>
      </c>
      <c r="F112" s="11">
        <v>10042.540000000001</v>
      </c>
      <c r="G112" s="12">
        <v>22.31</v>
      </c>
      <c r="H112" s="12">
        <f t="shared" si="7"/>
        <v>27.41</v>
      </c>
      <c r="I112" s="12">
        <f t="shared" si="8"/>
        <v>275266.02</v>
      </c>
      <c r="J112" s="13">
        <f t="shared" ref="J112:J175" si="9">I112 / 8772711.77</f>
        <v>3.137752923119233E-2</v>
      </c>
      <c r="L112" s="19"/>
    </row>
    <row r="113" spans="1:12" ht="24" customHeight="1" x14ac:dyDescent="0.2">
      <c r="A113" s="5" t="s">
        <v>217</v>
      </c>
      <c r="B113" s="5"/>
      <c r="C113" s="5"/>
      <c r="D113" s="5" t="s">
        <v>218</v>
      </c>
      <c r="E113" s="5"/>
      <c r="F113" s="6"/>
      <c r="G113" s="5"/>
      <c r="H113" s="5"/>
      <c r="I113" s="7">
        <f>SUM(I114:I118)</f>
        <v>247215.24</v>
      </c>
      <c r="J113" s="8">
        <f t="shared" si="9"/>
        <v>2.8180025342380535E-2</v>
      </c>
    </row>
    <row r="114" spans="1:12" ht="60" customHeight="1" x14ac:dyDescent="0.2">
      <c r="A114" s="9" t="s">
        <v>219</v>
      </c>
      <c r="B114" s="11" t="s">
        <v>220</v>
      </c>
      <c r="C114" s="9" t="s">
        <v>25</v>
      </c>
      <c r="D114" s="9" t="s">
        <v>221</v>
      </c>
      <c r="E114" s="10" t="s">
        <v>92</v>
      </c>
      <c r="F114" s="11">
        <v>126.11</v>
      </c>
      <c r="G114" s="12">
        <v>40.58</v>
      </c>
      <c r="H114" s="12">
        <f>TRUNC(G114 * (1 + 22.88 / 100), 2)</f>
        <v>49.86</v>
      </c>
      <c r="I114" s="12">
        <f>ROUND(F114*H114,2)</f>
        <v>6287.84</v>
      </c>
      <c r="J114" s="13">
        <f t="shared" si="9"/>
        <v>7.1674986764098372E-4</v>
      </c>
      <c r="L114" s="19"/>
    </row>
    <row r="115" spans="1:12" ht="48" customHeight="1" x14ac:dyDescent="0.2">
      <c r="A115" s="9" t="s">
        <v>222</v>
      </c>
      <c r="B115" s="11" t="s">
        <v>223</v>
      </c>
      <c r="C115" s="9" t="s">
        <v>25</v>
      </c>
      <c r="D115" s="9" t="s">
        <v>224</v>
      </c>
      <c r="E115" s="10" t="s">
        <v>92</v>
      </c>
      <c r="F115" s="11">
        <v>655.29</v>
      </c>
      <c r="G115" s="12">
        <v>85.62</v>
      </c>
      <c r="H115" s="12">
        <f>TRUNC(G115 * (1 + 22.88 / 100), 2)</f>
        <v>105.2</v>
      </c>
      <c r="I115" s="12">
        <f>ROUND(F115*H115,2)</f>
        <v>68936.509999999995</v>
      </c>
      <c r="J115" s="13">
        <f t="shared" si="9"/>
        <v>7.8580616583964202E-3</v>
      </c>
      <c r="L115" s="19"/>
    </row>
    <row r="116" spans="1:12" ht="24" customHeight="1" x14ac:dyDescent="0.2">
      <c r="A116" s="9" t="s">
        <v>225</v>
      </c>
      <c r="B116" s="11" t="s">
        <v>226</v>
      </c>
      <c r="C116" s="9" t="s">
        <v>25</v>
      </c>
      <c r="D116" s="9" t="s">
        <v>227</v>
      </c>
      <c r="E116" s="10" t="s">
        <v>92</v>
      </c>
      <c r="F116" s="11">
        <v>10.35</v>
      </c>
      <c r="G116" s="12">
        <v>172.98</v>
      </c>
      <c r="H116" s="12">
        <f>TRUNC(G116 * (1 + 22.88 / 100), 2)</f>
        <v>212.55</v>
      </c>
      <c r="I116" s="12">
        <f>ROUND(F116*H116,2)</f>
        <v>2199.89</v>
      </c>
      <c r="J116" s="13">
        <f t="shared" si="9"/>
        <v>2.5076510635205787E-4</v>
      </c>
      <c r="L116" s="19"/>
    </row>
    <row r="117" spans="1:12" ht="24" customHeight="1" x14ac:dyDescent="0.2">
      <c r="A117" s="9" t="s">
        <v>228</v>
      </c>
      <c r="B117" s="11" t="s">
        <v>229</v>
      </c>
      <c r="C117" s="9" t="s">
        <v>34</v>
      </c>
      <c r="D117" s="9" t="s">
        <v>230</v>
      </c>
      <c r="E117" s="10" t="s">
        <v>192</v>
      </c>
      <c r="F117" s="11">
        <v>146.44999999999999</v>
      </c>
      <c r="G117" s="12">
        <v>819.81</v>
      </c>
      <c r="H117" s="12">
        <f>TRUNC(G117 * (1 + 22.88 / 100), 2)</f>
        <v>1007.38</v>
      </c>
      <c r="I117" s="12">
        <f>ROUND(F117*H117,2)</f>
        <v>147530.79999999999</v>
      </c>
      <c r="J117" s="13">
        <f t="shared" si="9"/>
        <v>1.6817012101606979E-2</v>
      </c>
      <c r="L117" s="19"/>
    </row>
    <row r="118" spans="1:12" ht="24" customHeight="1" x14ac:dyDescent="0.2">
      <c r="A118" s="9" t="s">
        <v>231</v>
      </c>
      <c r="B118" s="11" t="s">
        <v>232</v>
      </c>
      <c r="C118" s="9" t="s">
        <v>25</v>
      </c>
      <c r="D118" s="9" t="s">
        <v>233</v>
      </c>
      <c r="E118" s="10" t="s">
        <v>92</v>
      </c>
      <c r="F118" s="11">
        <v>655.29</v>
      </c>
      <c r="G118" s="12">
        <v>27.65</v>
      </c>
      <c r="H118" s="12">
        <f>TRUNC(G118 * (1 + 22.88 / 100), 2)</f>
        <v>33.97</v>
      </c>
      <c r="I118" s="12">
        <f>ROUND(F118*H118,2)</f>
        <v>22260.2</v>
      </c>
      <c r="J118" s="13">
        <f t="shared" si="9"/>
        <v>2.5374366083840915E-3</v>
      </c>
      <c r="L118" s="19"/>
    </row>
    <row r="119" spans="1:12" ht="24" customHeight="1" x14ac:dyDescent="0.2">
      <c r="A119" s="5" t="s">
        <v>234</v>
      </c>
      <c r="B119" s="5"/>
      <c r="C119" s="5"/>
      <c r="D119" s="5" t="s">
        <v>235</v>
      </c>
      <c r="E119" s="5"/>
      <c r="F119" s="6"/>
      <c r="G119" s="5"/>
      <c r="H119" s="5"/>
      <c r="I119" s="7">
        <f>I120+I124</f>
        <v>86634.65</v>
      </c>
      <c r="J119" s="8">
        <f t="shared" si="9"/>
        <v>9.8754697830452029E-3</v>
      </c>
    </row>
    <row r="120" spans="1:12" ht="24" customHeight="1" x14ac:dyDescent="0.2">
      <c r="A120" s="5" t="s">
        <v>236</v>
      </c>
      <c r="B120" s="5"/>
      <c r="C120" s="5"/>
      <c r="D120" s="5" t="s">
        <v>237</v>
      </c>
      <c r="E120" s="5"/>
      <c r="F120" s="6"/>
      <c r="G120" s="5"/>
      <c r="H120" s="5"/>
      <c r="I120" s="7">
        <f>SUM(I121:I123)</f>
        <v>28844.079999999998</v>
      </c>
      <c r="J120" s="8">
        <f t="shared" si="9"/>
        <v>3.2879320278865151E-3</v>
      </c>
    </row>
    <row r="121" spans="1:12" ht="48" customHeight="1" x14ac:dyDescent="0.2">
      <c r="A121" s="9" t="s">
        <v>238</v>
      </c>
      <c r="B121" s="11" t="s">
        <v>239</v>
      </c>
      <c r="C121" s="9" t="s">
        <v>25</v>
      </c>
      <c r="D121" s="9" t="s">
        <v>240</v>
      </c>
      <c r="E121" s="10" t="s">
        <v>92</v>
      </c>
      <c r="F121" s="11">
        <v>252.22</v>
      </c>
      <c r="G121" s="12">
        <v>4.25</v>
      </c>
      <c r="H121" s="12">
        <f>TRUNC(G121 * (1 + 22.88 / 100), 2)</f>
        <v>5.22</v>
      </c>
      <c r="I121" s="12">
        <f>ROUND(F121*H121,2)</f>
        <v>1316.59</v>
      </c>
      <c r="J121" s="13">
        <f t="shared" si="9"/>
        <v>1.5007788179047856E-4</v>
      </c>
      <c r="L121" s="19"/>
    </row>
    <row r="122" spans="1:12" ht="60" customHeight="1" x14ac:dyDescent="0.2">
      <c r="A122" s="9" t="s">
        <v>241</v>
      </c>
      <c r="B122" s="11" t="s">
        <v>242</v>
      </c>
      <c r="C122" s="9" t="s">
        <v>25</v>
      </c>
      <c r="D122" s="9" t="s">
        <v>243</v>
      </c>
      <c r="E122" s="10" t="s">
        <v>92</v>
      </c>
      <c r="F122" s="11">
        <v>252.22</v>
      </c>
      <c r="G122" s="12">
        <v>19.23</v>
      </c>
      <c r="H122" s="12">
        <f>TRUNC(G122 * (1 + 22.88 / 100), 2)</f>
        <v>23.62</v>
      </c>
      <c r="I122" s="12">
        <f>ROUND(F122*H122,2)</f>
        <v>5957.44</v>
      </c>
      <c r="J122" s="13">
        <f t="shared" si="9"/>
        <v>6.7908762492033866E-4</v>
      </c>
      <c r="L122" s="19"/>
    </row>
    <row r="123" spans="1:12" ht="48" customHeight="1" x14ac:dyDescent="0.2">
      <c r="A123" s="9" t="s">
        <v>244</v>
      </c>
      <c r="B123" s="11" t="s">
        <v>245</v>
      </c>
      <c r="C123" s="9" t="s">
        <v>34</v>
      </c>
      <c r="D123" s="9" t="s">
        <v>246</v>
      </c>
      <c r="E123" s="10" t="s">
        <v>192</v>
      </c>
      <c r="F123" s="11">
        <v>49.6</v>
      </c>
      <c r="G123" s="12">
        <v>353.91</v>
      </c>
      <c r="H123" s="12">
        <f>TRUNC(G123 * (1 + 22.88 / 100), 2)</f>
        <v>434.88</v>
      </c>
      <c r="I123" s="12">
        <f>ROUND(F123*H123,2)</f>
        <v>21570.05</v>
      </c>
      <c r="J123" s="13">
        <f t="shared" si="9"/>
        <v>2.4587665211756979E-3</v>
      </c>
      <c r="L123" s="19"/>
    </row>
    <row r="124" spans="1:12" ht="24" customHeight="1" x14ac:dyDescent="0.2">
      <c r="A124" s="5" t="s">
        <v>247</v>
      </c>
      <c r="B124" s="5"/>
      <c r="C124" s="5"/>
      <c r="D124" s="5" t="s">
        <v>248</v>
      </c>
      <c r="E124" s="5"/>
      <c r="F124" s="6"/>
      <c r="G124" s="5"/>
      <c r="H124" s="5"/>
      <c r="I124" s="7">
        <f>I125</f>
        <v>57790.57</v>
      </c>
      <c r="J124" s="8">
        <f t="shared" si="9"/>
        <v>6.5875377551586883E-3</v>
      </c>
    </row>
    <row r="125" spans="1:12" ht="36" customHeight="1" x14ac:dyDescent="0.2">
      <c r="A125" s="9" t="s">
        <v>249</v>
      </c>
      <c r="B125" s="11" t="s">
        <v>250</v>
      </c>
      <c r="C125" s="9" t="s">
        <v>137</v>
      </c>
      <c r="D125" s="9" t="s">
        <v>251</v>
      </c>
      <c r="E125" s="10" t="s">
        <v>92</v>
      </c>
      <c r="F125" s="11">
        <v>293.95</v>
      </c>
      <c r="G125" s="12">
        <v>160</v>
      </c>
      <c r="H125" s="12">
        <f>TRUNC(G125 * (1 + 22.88 / 100), 2)</f>
        <v>196.6</v>
      </c>
      <c r="I125" s="12">
        <f>ROUND(F125*H125,2)</f>
        <v>57790.57</v>
      </c>
      <c r="J125" s="13">
        <f t="shared" si="9"/>
        <v>6.5875377551586883E-3</v>
      </c>
      <c r="L125" s="19"/>
    </row>
    <row r="126" spans="1:12" ht="24" customHeight="1" x14ac:dyDescent="0.2">
      <c r="A126" s="5" t="s">
        <v>252</v>
      </c>
      <c r="B126" s="5"/>
      <c r="C126" s="5"/>
      <c r="D126" s="5" t="s">
        <v>253</v>
      </c>
      <c r="E126" s="5"/>
      <c r="F126" s="6"/>
      <c r="G126" s="5"/>
      <c r="H126" s="5"/>
      <c r="I126" s="7">
        <f>SUM(I127:I132)</f>
        <v>263413.85000000003</v>
      </c>
      <c r="J126" s="8">
        <f t="shared" si="9"/>
        <v>3.0026502284139223E-2</v>
      </c>
    </row>
    <row r="127" spans="1:12" ht="24" customHeight="1" x14ac:dyDescent="0.2">
      <c r="A127" s="9" t="s">
        <v>254</v>
      </c>
      <c r="B127" s="11" t="s">
        <v>255</v>
      </c>
      <c r="C127" s="9" t="s">
        <v>25</v>
      </c>
      <c r="D127" s="9" t="s">
        <v>256</v>
      </c>
      <c r="E127" s="10" t="s">
        <v>92</v>
      </c>
      <c r="F127" s="11">
        <v>787.28</v>
      </c>
      <c r="G127" s="12">
        <v>131.78</v>
      </c>
      <c r="H127" s="12">
        <f t="shared" ref="H127:H132" si="10">TRUNC(G127 * (1 + 22.88 / 100), 2)</f>
        <v>161.93</v>
      </c>
      <c r="I127" s="12">
        <f t="shared" ref="I127:I132" si="11">ROUND(F127*H127,2)</f>
        <v>127484.25</v>
      </c>
      <c r="J127" s="13">
        <f t="shared" si="9"/>
        <v>1.453190909975605E-2</v>
      </c>
      <c r="L127" s="19"/>
    </row>
    <row r="128" spans="1:12" ht="24" customHeight="1" x14ac:dyDescent="0.2">
      <c r="A128" s="9" t="s">
        <v>257</v>
      </c>
      <c r="B128" s="11" t="s">
        <v>258</v>
      </c>
      <c r="C128" s="9" t="s">
        <v>25</v>
      </c>
      <c r="D128" s="9" t="s">
        <v>259</v>
      </c>
      <c r="E128" s="10" t="s">
        <v>173</v>
      </c>
      <c r="F128" s="11">
        <v>663.66</v>
      </c>
      <c r="G128" s="12">
        <v>29.97</v>
      </c>
      <c r="H128" s="12">
        <f t="shared" si="10"/>
        <v>36.82</v>
      </c>
      <c r="I128" s="12">
        <f t="shared" si="11"/>
        <v>24435.96</v>
      </c>
      <c r="J128" s="13">
        <f t="shared" si="9"/>
        <v>2.7854511399272837E-3</v>
      </c>
      <c r="L128" s="19"/>
    </row>
    <row r="129" spans="1:12" ht="36" customHeight="1" x14ac:dyDescent="0.2">
      <c r="A129" s="9" t="s">
        <v>260</v>
      </c>
      <c r="B129" s="11" t="s">
        <v>261</v>
      </c>
      <c r="C129" s="9" t="s">
        <v>25</v>
      </c>
      <c r="D129" s="9" t="s">
        <v>262</v>
      </c>
      <c r="E129" s="10" t="s">
        <v>92</v>
      </c>
      <c r="F129" s="11">
        <v>393.37</v>
      </c>
      <c r="G129" s="12">
        <v>29.56</v>
      </c>
      <c r="H129" s="12">
        <f t="shared" si="10"/>
        <v>36.32</v>
      </c>
      <c r="I129" s="12">
        <f t="shared" si="11"/>
        <v>14287.2</v>
      </c>
      <c r="J129" s="13">
        <f t="shared" si="9"/>
        <v>1.6285956240871689E-3</v>
      </c>
      <c r="L129" s="19"/>
    </row>
    <row r="130" spans="1:12" ht="48" customHeight="1" x14ac:dyDescent="0.2">
      <c r="A130" s="9" t="s">
        <v>263</v>
      </c>
      <c r="B130" s="11" t="s">
        <v>264</v>
      </c>
      <c r="C130" s="9" t="s">
        <v>34</v>
      </c>
      <c r="D130" s="9" t="s">
        <v>265</v>
      </c>
      <c r="E130" s="10" t="s">
        <v>192</v>
      </c>
      <c r="F130" s="11">
        <v>393.37</v>
      </c>
      <c r="G130" s="12">
        <v>148.34</v>
      </c>
      <c r="H130" s="12">
        <f t="shared" si="10"/>
        <v>182.28</v>
      </c>
      <c r="I130" s="12">
        <f t="shared" si="11"/>
        <v>71703.48</v>
      </c>
      <c r="J130" s="13">
        <f t="shared" si="9"/>
        <v>8.1734681225027871E-3</v>
      </c>
      <c r="L130" s="19"/>
    </row>
    <row r="131" spans="1:12" ht="24" customHeight="1" x14ac:dyDescent="0.2">
      <c r="A131" s="9" t="s">
        <v>266</v>
      </c>
      <c r="B131" s="11" t="s">
        <v>267</v>
      </c>
      <c r="C131" s="9" t="s">
        <v>34</v>
      </c>
      <c r="D131" s="9" t="s">
        <v>268</v>
      </c>
      <c r="E131" s="10" t="s">
        <v>173</v>
      </c>
      <c r="F131" s="11">
        <v>324.60000000000002</v>
      </c>
      <c r="G131" s="12">
        <v>40.700000000000003</v>
      </c>
      <c r="H131" s="12">
        <f t="shared" si="10"/>
        <v>50.01</v>
      </c>
      <c r="I131" s="12">
        <f t="shared" si="11"/>
        <v>16233.25</v>
      </c>
      <c r="J131" s="13">
        <f t="shared" si="9"/>
        <v>1.850425549772736E-3</v>
      </c>
      <c r="L131" s="19"/>
    </row>
    <row r="132" spans="1:12" ht="36" customHeight="1" x14ac:dyDescent="0.2">
      <c r="A132" s="9" t="s">
        <v>269</v>
      </c>
      <c r="B132" s="11" t="s">
        <v>270</v>
      </c>
      <c r="C132" s="9" t="s">
        <v>34</v>
      </c>
      <c r="D132" s="9" t="s">
        <v>271</v>
      </c>
      <c r="E132" s="10" t="s">
        <v>192</v>
      </c>
      <c r="F132" s="11">
        <v>759.19</v>
      </c>
      <c r="G132" s="12">
        <v>9.94</v>
      </c>
      <c r="H132" s="12">
        <f t="shared" si="10"/>
        <v>12.21</v>
      </c>
      <c r="I132" s="12">
        <f t="shared" si="11"/>
        <v>9269.7099999999991</v>
      </c>
      <c r="J132" s="13">
        <f t="shared" si="9"/>
        <v>1.056652748093193E-3</v>
      </c>
      <c r="L132" s="19"/>
    </row>
    <row r="133" spans="1:12" ht="24" customHeight="1" x14ac:dyDescent="0.2">
      <c r="A133" s="5" t="s">
        <v>272</v>
      </c>
      <c r="B133" s="5"/>
      <c r="C133" s="5"/>
      <c r="D133" s="5" t="s">
        <v>273</v>
      </c>
      <c r="E133" s="5"/>
      <c r="F133" s="6"/>
      <c r="G133" s="5"/>
      <c r="H133" s="5"/>
      <c r="I133" s="7">
        <f>I134</f>
        <v>295689.37</v>
      </c>
      <c r="J133" s="8">
        <f t="shared" si="9"/>
        <v>3.3705583604281573E-2</v>
      </c>
    </row>
    <row r="134" spans="1:12" ht="24" customHeight="1" x14ac:dyDescent="0.2">
      <c r="A134" s="9" t="s">
        <v>274</v>
      </c>
      <c r="B134" s="11" t="s">
        <v>275</v>
      </c>
      <c r="C134" s="9" t="s">
        <v>25</v>
      </c>
      <c r="D134" s="9" t="s">
        <v>276</v>
      </c>
      <c r="E134" s="10" t="s">
        <v>92</v>
      </c>
      <c r="F134" s="11">
        <v>4118.8100000000004</v>
      </c>
      <c r="G134" s="12">
        <v>58.43</v>
      </c>
      <c r="H134" s="12">
        <f>TRUNC(G134 * (1 + 22.88 / 100), 2)</f>
        <v>71.790000000000006</v>
      </c>
      <c r="I134" s="12">
        <f>ROUND(F134*H134,2)</f>
        <v>295689.37</v>
      </c>
      <c r="J134" s="13">
        <f t="shared" si="9"/>
        <v>3.3705583604281573E-2</v>
      </c>
      <c r="L134" s="19"/>
    </row>
    <row r="135" spans="1:12" ht="24" customHeight="1" x14ac:dyDescent="0.2">
      <c r="A135" s="5" t="s">
        <v>277</v>
      </c>
      <c r="B135" s="5"/>
      <c r="C135" s="5"/>
      <c r="D135" s="5" t="s">
        <v>278</v>
      </c>
      <c r="E135" s="5"/>
      <c r="F135" s="6"/>
      <c r="G135" s="5"/>
      <c r="H135" s="5"/>
      <c r="I135" s="7">
        <f>I136+I143+I147</f>
        <v>276135.57999999996</v>
      </c>
      <c r="J135" s="8">
        <f t="shared" si="9"/>
        <v>3.147665023536958E-2</v>
      </c>
    </row>
    <row r="136" spans="1:12" ht="24" customHeight="1" x14ac:dyDescent="0.2">
      <c r="A136" s="5" t="s">
        <v>279</v>
      </c>
      <c r="B136" s="5"/>
      <c r="C136" s="5"/>
      <c r="D136" s="5" t="s">
        <v>280</v>
      </c>
      <c r="E136" s="5"/>
      <c r="F136" s="6"/>
      <c r="G136" s="5"/>
      <c r="H136" s="5"/>
      <c r="I136" s="7">
        <f>SUM(I137:I142)</f>
        <v>108731.70999999998</v>
      </c>
      <c r="J136" s="8">
        <f t="shared" si="9"/>
        <v>1.239431008913678E-2</v>
      </c>
    </row>
    <row r="137" spans="1:12" ht="24" customHeight="1" x14ac:dyDescent="0.2">
      <c r="A137" s="9" t="s">
        <v>281</v>
      </c>
      <c r="B137" s="11" t="s">
        <v>282</v>
      </c>
      <c r="C137" s="9" t="s">
        <v>25</v>
      </c>
      <c r="D137" s="9" t="s">
        <v>283</v>
      </c>
      <c r="E137" s="10" t="s">
        <v>92</v>
      </c>
      <c r="F137" s="11">
        <v>1211.02</v>
      </c>
      <c r="G137" s="12">
        <v>43.17</v>
      </c>
      <c r="H137" s="12">
        <f t="shared" ref="H137:H142" si="12">TRUNC(G137 * (1 + 22.88 / 100), 2)</f>
        <v>53.04</v>
      </c>
      <c r="I137" s="12">
        <f t="shared" ref="I137:I142" si="13">ROUND(F137*H137,2)</f>
        <v>64232.5</v>
      </c>
      <c r="J137" s="13">
        <f t="shared" si="9"/>
        <v>7.3218523170515614E-3</v>
      </c>
      <c r="L137" s="19"/>
    </row>
    <row r="138" spans="1:12" ht="24" customHeight="1" x14ac:dyDescent="0.2">
      <c r="A138" s="9" t="s">
        <v>284</v>
      </c>
      <c r="B138" s="11" t="s">
        <v>285</v>
      </c>
      <c r="C138" s="9" t="s">
        <v>25</v>
      </c>
      <c r="D138" s="9" t="s">
        <v>286</v>
      </c>
      <c r="E138" s="10" t="s">
        <v>92</v>
      </c>
      <c r="F138" s="11">
        <v>1543.94</v>
      </c>
      <c r="G138" s="12">
        <v>2.41</v>
      </c>
      <c r="H138" s="12">
        <f t="shared" si="12"/>
        <v>2.96</v>
      </c>
      <c r="I138" s="12">
        <f t="shared" si="13"/>
        <v>4570.0600000000004</v>
      </c>
      <c r="J138" s="13">
        <f t="shared" si="9"/>
        <v>5.2094040244525215E-4</v>
      </c>
      <c r="L138" s="19"/>
    </row>
    <row r="139" spans="1:12" ht="24" customHeight="1" x14ac:dyDescent="0.2">
      <c r="A139" s="9" t="s">
        <v>287</v>
      </c>
      <c r="B139" s="11" t="s">
        <v>288</v>
      </c>
      <c r="C139" s="9" t="s">
        <v>25</v>
      </c>
      <c r="D139" s="9" t="s">
        <v>289</v>
      </c>
      <c r="E139" s="10" t="s">
        <v>92</v>
      </c>
      <c r="F139" s="11">
        <v>1015.85</v>
      </c>
      <c r="G139" s="12">
        <v>8.8800000000000008</v>
      </c>
      <c r="H139" s="12">
        <f t="shared" si="12"/>
        <v>10.91</v>
      </c>
      <c r="I139" s="12">
        <f t="shared" si="13"/>
        <v>11082.92</v>
      </c>
      <c r="J139" s="13">
        <f t="shared" si="9"/>
        <v>1.2633402636001571E-3</v>
      </c>
      <c r="L139" s="19"/>
    </row>
    <row r="140" spans="1:12" ht="24" customHeight="1" x14ac:dyDescent="0.2">
      <c r="A140" s="9" t="s">
        <v>290</v>
      </c>
      <c r="B140" s="11" t="s">
        <v>291</v>
      </c>
      <c r="C140" s="9" t="s">
        <v>25</v>
      </c>
      <c r="D140" s="9" t="s">
        <v>292</v>
      </c>
      <c r="E140" s="10" t="s">
        <v>92</v>
      </c>
      <c r="F140" s="11">
        <v>1415.32</v>
      </c>
      <c r="G140" s="12">
        <v>11.32</v>
      </c>
      <c r="H140" s="12">
        <f t="shared" si="12"/>
        <v>13.91</v>
      </c>
      <c r="I140" s="12">
        <f t="shared" si="13"/>
        <v>19687.099999999999</v>
      </c>
      <c r="J140" s="13">
        <f t="shared" si="9"/>
        <v>2.2441293543148059E-3</v>
      </c>
      <c r="L140" s="19"/>
    </row>
    <row r="141" spans="1:12" ht="24" customHeight="1" x14ac:dyDescent="0.2">
      <c r="A141" s="9" t="s">
        <v>293</v>
      </c>
      <c r="B141" s="11" t="s">
        <v>294</v>
      </c>
      <c r="C141" s="9" t="s">
        <v>34</v>
      </c>
      <c r="D141" s="9" t="s">
        <v>295</v>
      </c>
      <c r="E141" s="10" t="s">
        <v>192</v>
      </c>
      <c r="F141" s="11">
        <v>528.09</v>
      </c>
      <c r="G141" s="12">
        <v>13.56</v>
      </c>
      <c r="H141" s="12">
        <f t="shared" si="12"/>
        <v>16.66</v>
      </c>
      <c r="I141" s="12">
        <f t="shared" si="13"/>
        <v>8797.98</v>
      </c>
      <c r="J141" s="13">
        <f t="shared" si="9"/>
        <v>1.0028803214630177E-3</v>
      </c>
      <c r="L141" s="19"/>
    </row>
    <row r="142" spans="1:12" ht="24" customHeight="1" x14ac:dyDescent="0.2">
      <c r="A142" s="9" t="s">
        <v>296</v>
      </c>
      <c r="B142" s="11" t="s">
        <v>297</v>
      </c>
      <c r="C142" s="9" t="s">
        <v>34</v>
      </c>
      <c r="D142" s="9" t="s">
        <v>298</v>
      </c>
      <c r="E142" s="10" t="s">
        <v>192</v>
      </c>
      <c r="F142" s="11">
        <v>109.44</v>
      </c>
      <c r="G142" s="12">
        <v>2.69</v>
      </c>
      <c r="H142" s="12">
        <f t="shared" si="12"/>
        <v>3.3</v>
      </c>
      <c r="I142" s="12">
        <f t="shared" si="13"/>
        <v>361.15</v>
      </c>
      <c r="J142" s="13">
        <f t="shared" si="9"/>
        <v>4.1167430261988419E-5</v>
      </c>
      <c r="L142" s="19"/>
    </row>
    <row r="143" spans="1:12" ht="24" customHeight="1" x14ac:dyDescent="0.2">
      <c r="A143" s="5" t="s">
        <v>299</v>
      </c>
      <c r="B143" s="5"/>
      <c r="C143" s="5"/>
      <c r="D143" s="5" t="s">
        <v>300</v>
      </c>
      <c r="E143" s="5"/>
      <c r="F143" s="6"/>
      <c r="G143" s="5"/>
      <c r="H143" s="5"/>
      <c r="I143" s="7">
        <f>SUM(I144:I146)</f>
        <v>166029.22999999998</v>
      </c>
      <c r="J143" s="8">
        <f t="shared" si="9"/>
        <v>1.8925645154303297E-2</v>
      </c>
    </row>
    <row r="144" spans="1:12" ht="24" customHeight="1" x14ac:dyDescent="0.2">
      <c r="A144" s="9" t="s">
        <v>301</v>
      </c>
      <c r="B144" s="11" t="s">
        <v>302</v>
      </c>
      <c r="C144" s="9" t="s">
        <v>25</v>
      </c>
      <c r="D144" s="9" t="s">
        <v>303</v>
      </c>
      <c r="E144" s="10" t="s">
        <v>92</v>
      </c>
      <c r="F144" s="11">
        <v>4118.8100000000004</v>
      </c>
      <c r="G144" s="12">
        <v>2.68</v>
      </c>
      <c r="H144" s="12">
        <f>TRUNC(G144 * (1 + 22.88 / 100), 2)</f>
        <v>3.29</v>
      </c>
      <c r="I144" s="12">
        <f>ROUND(F144*H144,2)</f>
        <v>13550.88</v>
      </c>
      <c r="J144" s="13">
        <f t="shared" si="9"/>
        <v>1.5446626260240167E-3</v>
      </c>
      <c r="L144" s="19"/>
    </row>
    <row r="145" spans="1:12" ht="24" customHeight="1" x14ac:dyDescent="0.2">
      <c r="A145" s="9" t="s">
        <v>304</v>
      </c>
      <c r="B145" s="11" t="s">
        <v>305</v>
      </c>
      <c r="C145" s="9" t="s">
        <v>25</v>
      </c>
      <c r="D145" s="9" t="s">
        <v>306</v>
      </c>
      <c r="E145" s="10" t="s">
        <v>92</v>
      </c>
      <c r="F145" s="11">
        <v>4118.8100000000004</v>
      </c>
      <c r="G145" s="12">
        <v>17.09</v>
      </c>
      <c r="H145" s="12">
        <f>TRUNC(G145 * (1 + 22.88 / 100), 2)</f>
        <v>21</v>
      </c>
      <c r="I145" s="12">
        <f>ROUND(F145*H145,2)</f>
        <v>86495.01</v>
      </c>
      <c r="J145" s="13">
        <f t="shared" si="9"/>
        <v>9.859552241963148E-3</v>
      </c>
      <c r="L145" s="19"/>
    </row>
    <row r="146" spans="1:12" ht="24" customHeight="1" x14ac:dyDescent="0.2">
      <c r="A146" s="9" t="s">
        <v>307</v>
      </c>
      <c r="B146" s="11" t="s">
        <v>308</v>
      </c>
      <c r="C146" s="9" t="s">
        <v>25</v>
      </c>
      <c r="D146" s="9" t="s">
        <v>309</v>
      </c>
      <c r="E146" s="10" t="s">
        <v>92</v>
      </c>
      <c r="F146" s="11">
        <v>4118.8100000000004</v>
      </c>
      <c r="G146" s="12">
        <v>13.04</v>
      </c>
      <c r="H146" s="12">
        <f>TRUNC(G146 * (1 + 22.88 / 100), 2)</f>
        <v>16.02</v>
      </c>
      <c r="I146" s="12">
        <f>ROUND(F146*H146,2)</f>
        <v>65983.34</v>
      </c>
      <c r="J146" s="13">
        <f t="shared" si="9"/>
        <v>7.5214302863161322E-3</v>
      </c>
      <c r="L146" s="19"/>
    </row>
    <row r="147" spans="1:12" ht="24" customHeight="1" x14ac:dyDescent="0.2">
      <c r="A147" s="5" t="s">
        <v>310</v>
      </c>
      <c r="B147" s="5"/>
      <c r="C147" s="5"/>
      <c r="D147" s="5" t="s">
        <v>311</v>
      </c>
      <c r="E147" s="5"/>
      <c r="F147" s="6"/>
      <c r="G147" s="5"/>
      <c r="H147" s="5"/>
      <c r="I147" s="7">
        <f>I148</f>
        <v>1374.64</v>
      </c>
      <c r="J147" s="8">
        <f t="shared" si="9"/>
        <v>1.5669499192950235E-4</v>
      </c>
    </row>
    <row r="148" spans="1:12" ht="24" customHeight="1" x14ac:dyDescent="0.2">
      <c r="A148" s="9" t="s">
        <v>312</v>
      </c>
      <c r="B148" s="11" t="s">
        <v>313</v>
      </c>
      <c r="C148" s="9" t="s">
        <v>34</v>
      </c>
      <c r="D148" s="9" t="s">
        <v>314</v>
      </c>
      <c r="E148" s="10" t="s">
        <v>192</v>
      </c>
      <c r="F148" s="11">
        <v>51.14</v>
      </c>
      <c r="G148" s="12">
        <v>21.88</v>
      </c>
      <c r="H148" s="12">
        <f>TRUNC(G148 * (1 + 22.88 / 100), 2)</f>
        <v>26.88</v>
      </c>
      <c r="I148" s="12">
        <f>ROUND(F148*H148,2)</f>
        <v>1374.64</v>
      </c>
      <c r="J148" s="13">
        <f t="shared" si="9"/>
        <v>1.5669499192950235E-4</v>
      </c>
      <c r="L148" s="19"/>
    </row>
    <row r="149" spans="1:12" ht="24" customHeight="1" x14ac:dyDescent="0.2">
      <c r="A149" s="5" t="s">
        <v>315</v>
      </c>
      <c r="B149" s="5"/>
      <c r="C149" s="5"/>
      <c r="D149" s="5" t="s">
        <v>316</v>
      </c>
      <c r="E149" s="5"/>
      <c r="F149" s="6"/>
      <c r="G149" s="5"/>
      <c r="H149" s="5"/>
      <c r="I149" s="7">
        <f>SUM(I150:I162)</f>
        <v>773597.13</v>
      </c>
      <c r="J149" s="8">
        <f t="shared" si="9"/>
        <v>8.8182212100649013E-2</v>
      </c>
    </row>
    <row r="150" spans="1:12" ht="60" customHeight="1" x14ac:dyDescent="0.2">
      <c r="A150" s="9" t="s">
        <v>317</v>
      </c>
      <c r="B150" s="11" t="s">
        <v>318</v>
      </c>
      <c r="C150" s="9" t="s">
        <v>34</v>
      </c>
      <c r="D150" s="9" t="s">
        <v>319</v>
      </c>
      <c r="E150" s="10" t="s">
        <v>96</v>
      </c>
      <c r="F150" s="11">
        <v>31</v>
      </c>
      <c r="G150" s="12">
        <v>1405.37</v>
      </c>
      <c r="H150" s="12">
        <f t="shared" ref="H150:H162" si="14">TRUNC(G150 * (1 + 22.88 / 100), 2)</f>
        <v>1726.91</v>
      </c>
      <c r="I150" s="12">
        <f t="shared" ref="I150:I162" si="15">ROUND(F150*H150,2)</f>
        <v>53534.21</v>
      </c>
      <c r="J150" s="13">
        <f t="shared" si="9"/>
        <v>6.1023559651270749E-3</v>
      </c>
      <c r="L150" s="19"/>
    </row>
    <row r="151" spans="1:12" ht="60" customHeight="1" x14ac:dyDescent="0.2">
      <c r="A151" s="9" t="s">
        <v>320</v>
      </c>
      <c r="B151" s="11" t="s">
        <v>321</v>
      </c>
      <c r="C151" s="9" t="s">
        <v>34</v>
      </c>
      <c r="D151" s="9" t="s">
        <v>322</v>
      </c>
      <c r="E151" s="10" t="s">
        <v>96</v>
      </c>
      <c r="F151" s="11">
        <v>8</v>
      </c>
      <c r="G151" s="12">
        <v>1438.92</v>
      </c>
      <c r="H151" s="12">
        <f t="shared" si="14"/>
        <v>1768.14</v>
      </c>
      <c r="I151" s="12">
        <f t="shared" si="15"/>
        <v>14145.12</v>
      </c>
      <c r="J151" s="13">
        <f t="shared" si="9"/>
        <v>1.6123999477985814E-3</v>
      </c>
      <c r="L151" s="19"/>
    </row>
    <row r="152" spans="1:12" ht="60" customHeight="1" x14ac:dyDescent="0.2">
      <c r="A152" s="9" t="s">
        <v>323</v>
      </c>
      <c r="B152" s="11" t="s">
        <v>324</v>
      </c>
      <c r="C152" s="9" t="s">
        <v>34</v>
      </c>
      <c r="D152" s="9" t="s">
        <v>325</v>
      </c>
      <c r="E152" s="10" t="s">
        <v>96</v>
      </c>
      <c r="F152" s="11">
        <v>17</v>
      </c>
      <c r="G152" s="12">
        <v>1349.85</v>
      </c>
      <c r="H152" s="12">
        <f t="shared" si="14"/>
        <v>1658.69</v>
      </c>
      <c r="I152" s="12">
        <f t="shared" si="15"/>
        <v>28197.73</v>
      </c>
      <c r="J152" s="13">
        <f t="shared" si="9"/>
        <v>3.2142546956150596E-3</v>
      </c>
      <c r="L152" s="19"/>
    </row>
    <row r="153" spans="1:12" ht="60" customHeight="1" x14ac:dyDescent="0.2">
      <c r="A153" s="9" t="s">
        <v>326</v>
      </c>
      <c r="B153" s="11" t="s">
        <v>327</v>
      </c>
      <c r="C153" s="9" t="s">
        <v>34</v>
      </c>
      <c r="D153" s="9" t="s">
        <v>328</v>
      </c>
      <c r="E153" s="10" t="s">
        <v>96</v>
      </c>
      <c r="F153" s="11">
        <v>4</v>
      </c>
      <c r="G153" s="12">
        <v>1352.35</v>
      </c>
      <c r="H153" s="12">
        <f t="shared" si="14"/>
        <v>1661.76</v>
      </c>
      <c r="I153" s="12">
        <f t="shared" si="15"/>
        <v>6647.04</v>
      </c>
      <c r="J153" s="13">
        <f t="shared" si="9"/>
        <v>7.5769501771742352E-4</v>
      </c>
      <c r="L153" s="19"/>
    </row>
    <row r="154" spans="1:12" ht="36" customHeight="1" x14ac:dyDescent="0.2">
      <c r="A154" s="9" t="s">
        <v>329</v>
      </c>
      <c r="B154" s="11" t="s">
        <v>330</v>
      </c>
      <c r="C154" s="9" t="s">
        <v>34</v>
      </c>
      <c r="D154" s="9" t="s">
        <v>331</v>
      </c>
      <c r="E154" s="10" t="s">
        <v>96</v>
      </c>
      <c r="F154" s="11">
        <v>35</v>
      </c>
      <c r="G154" s="12">
        <v>727.19</v>
      </c>
      <c r="H154" s="12">
        <f t="shared" si="14"/>
        <v>893.57</v>
      </c>
      <c r="I154" s="12">
        <f t="shared" si="15"/>
        <v>31274.95</v>
      </c>
      <c r="J154" s="13">
        <f t="shared" si="9"/>
        <v>3.5650265071914019E-3</v>
      </c>
      <c r="L154" s="19"/>
    </row>
    <row r="155" spans="1:12" ht="24" customHeight="1" x14ac:dyDescent="0.2">
      <c r="A155" s="9" t="s">
        <v>332</v>
      </c>
      <c r="B155" s="11" t="s">
        <v>333</v>
      </c>
      <c r="C155" s="9" t="s">
        <v>34</v>
      </c>
      <c r="D155" s="9" t="s">
        <v>334</v>
      </c>
      <c r="E155" s="10" t="s">
        <v>192</v>
      </c>
      <c r="F155" s="11">
        <v>98.37</v>
      </c>
      <c r="G155" s="12">
        <v>555.54999999999995</v>
      </c>
      <c r="H155" s="12">
        <f t="shared" si="14"/>
        <v>682.65</v>
      </c>
      <c r="I155" s="12">
        <f t="shared" si="15"/>
        <v>67152.28</v>
      </c>
      <c r="J155" s="13">
        <f t="shared" si="9"/>
        <v>7.6546775684162259E-3</v>
      </c>
      <c r="L155" s="19"/>
    </row>
    <row r="156" spans="1:12" ht="24" customHeight="1" x14ac:dyDescent="0.2">
      <c r="A156" s="9" t="s">
        <v>335</v>
      </c>
      <c r="B156" s="11" t="s">
        <v>336</v>
      </c>
      <c r="C156" s="9" t="s">
        <v>25</v>
      </c>
      <c r="D156" s="9" t="s">
        <v>337</v>
      </c>
      <c r="E156" s="10" t="s">
        <v>92</v>
      </c>
      <c r="F156" s="11">
        <v>71.19</v>
      </c>
      <c r="G156" s="12">
        <v>226.96</v>
      </c>
      <c r="H156" s="12">
        <f t="shared" si="14"/>
        <v>278.88</v>
      </c>
      <c r="I156" s="12">
        <f t="shared" si="15"/>
        <v>19853.47</v>
      </c>
      <c r="J156" s="13">
        <f t="shared" si="9"/>
        <v>2.2630938437864581E-3</v>
      </c>
      <c r="L156" s="19"/>
    </row>
    <row r="157" spans="1:12" ht="24" customHeight="1" x14ac:dyDescent="0.2">
      <c r="A157" s="9" t="s">
        <v>338</v>
      </c>
      <c r="B157" s="11" t="s">
        <v>339</v>
      </c>
      <c r="C157" s="9" t="s">
        <v>34</v>
      </c>
      <c r="D157" s="9" t="s">
        <v>340</v>
      </c>
      <c r="E157" s="10" t="s">
        <v>192</v>
      </c>
      <c r="F157" s="11">
        <v>51.77</v>
      </c>
      <c r="G157" s="12">
        <v>760</v>
      </c>
      <c r="H157" s="12">
        <f t="shared" si="14"/>
        <v>933.88</v>
      </c>
      <c r="I157" s="12">
        <f t="shared" si="15"/>
        <v>48346.97</v>
      </c>
      <c r="J157" s="13">
        <f t="shared" si="9"/>
        <v>5.5110633140064971E-3</v>
      </c>
      <c r="L157" s="19"/>
    </row>
    <row r="158" spans="1:12" ht="24" customHeight="1" x14ac:dyDescent="0.2">
      <c r="A158" s="9" t="s">
        <v>341</v>
      </c>
      <c r="B158" s="11" t="s">
        <v>342</v>
      </c>
      <c r="C158" s="9" t="s">
        <v>34</v>
      </c>
      <c r="D158" s="9" t="s">
        <v>343</v>
      </c>
      <c r="E158" s="10" t="s">
        <v>92</v>
      </c>
      <c r="F158" s="11">
        <v>258.87</v>
      </c>
      <c r="G158" s="12">
        <v>1499.94</v>
      </c>
      <c r="H158" s="12">
        <f t="shared" si="14"/>
        <v>1843.12</v>
      </c>
      <c r="I158" s="12">
        <f t="shared" si="15"/>
        <v>477128.47</v>
      </c>
      <c r="J158" s="13">
        <f t="shared" si="9"/>
        <v>5.4387797354933501E-2</v>
      </c>
      <c r="L158" s="19"/>
    </row>
    <row r="159" spans="1:12" ht="24" customHeight="1" x14ac:dyDescent="0.2">
      <c r="A159" s="9" t="s">
        <v>344</v>
      </c>
      <c r="B159" s="11" t="s">
        <v>345</v>
      </c>
      <c r="C159" s="9" t="s">
        <v>34</v>
      </c>
      <c r="D159" s="9" t="s">
        <v>346</v>
      </c>
      <c r="E159" s="10" t="s">
        <v>192</v>
      </c>
      <c r="F159" s="11">
        <v>80</v>
      </c>
      <c r="G159" s="12">
        <v>123.09</v>
      </c>
      <c r="H159" s="12">
        <f t="shared" si="14"/>
        <v>151.25</v>
      </c>
      <c r="I159" s="12">
        <f t="shared" si="15"/>
        <v>12100</v>
      </c>
      <c r="J159" s="13">
        <f t="shared" si="9"/>
        <v>1.3792770487887579E-3</v>
      </c>
      <c r="L159" s="19"/>
    </row>
    <row r="160" spans="1:12" ht="36" customHeight="1" x14ac:dyDescent="0.2">
      <c r="A160" s="9" t="s">
        <v>347</v>
      </c>
      <c r="B160" s="11" t="s">
        <v>348</v>
      </c>
      <c r="C160" s="9" t="s">
        <v>34</v>
      </c>
      <c r="D160" s="9" t="s">
        <v>349</v>
      </c>
      <c r="E160" s="10" t="s">
        <v>96</v>
      </c>
      <c r="F160" s="11">
        <v>2</v>
      </c>
      <c r="G160" s="12">
        <v>2533.17</v>
      </c>
      <c r="H160" s="12">
        <f t="shared" si="14"/>
        <v>3112.75</v>
      </c>
      <c r="I160" s="12">
        <f t="shared" si="15"/>
        <v>6225.5</v>
      </c>
      <c r="J160" s="13">
        <f t="shared" si="9"/>
        <v>7.0964374109375313E-4</v>
      </c>
      <c r="L160" s="19"/>
    </row>
    <row r="161" spans="1:12" ht="36" customHeight="1" x14ac:dyDescent="0.2">
      <c r="A161" s="9" t="s">
        <v>350</v>
      </c>
      <c r="B161" s="11" t="s">
        <v>351</v>
      </c>
      <c r="C161" s="9" t="s">
        <v>34</v>
      </c>
      <c r="D161" s="9" t="s">
        <v>352</v>
      </c>
      <c r="E161" s="10" t="s">
        <v>96</v>
      </c>
      <c r="F161" s="11">
        <v>1</v>
      </c>
      <c r="G161" s="12">
        <v>2504.4699999999998</v>
      </c>
      <c r="H161" s="12">
        <f t="shared" si="14"/>
        <v>3077.49</v>
      </c>
      <c r="I161" s="12">
        <f t="shared" si="15"/>
        <v>3077.49</v>
      </c>
      <c r="J161" s="13">
        <f t="shared" si="9"/>
        <v>3.5080258883280282E-4</v>
      </c>
      <c r="L161" s="19"/>
    </row>
    <row r="162" spans="1:12" ht="48" customHeight="1" x14ac:dyDescent="0.2">
      <c r="A162" s="9" t="s">
        <v>353</v>
      </c>
      <c r="B162" s="11" t="s">
        <v>354</v>
      </c>
      <c r="C162" s="9" t="s">
        <v>34</v>
      </c>
      <c r="D162" s="9" t="s">
        <v>355</v>
      </c>
      <c r="E162" s="10" t="s">
        <v>96</v>
      </c>
      <c r="F162" s="11">
        <v>1</v>
      </c>
      <c r="G162" s="12">
        <v>4812.75</v>
      </c>
      <c r="H162" s="12">
        <f t="shared" si="14"/>
        <v>5913.9</v>
      </c>
      <c r="I162" s="12">
        <f t="shared" si="15"/>
        <v>5913.9</v>
      </c>
      <c r="J162" s="13">
        <f t="shared" si="9"/>
        <v>6.7412450734147397E-4</v>
      </c>
      <c r="L162" s="19"/>
    </row>
    <row r="163" spans="1:12" ht="24" customHeight="1" x14ac:dyDescent="0.2">
      <c r="A163" s="5" t="s">
        <v>356</v>
      </c>
      <c r="B163" s="5"/>
      <c r="C163" s="5"/>
      <c r="D163" s="5" t="s">
        <v>357</v>
      </c>
      <c r="E163" s="5"/>
      <c r="F163" s="6"/>
      <c r="G163" s="5"/>
      <c r="H163" s="5"/>
      <c r="I163" s="7">
        <f>I164+I172+I183</f>
        <v>137159.78</v>
      </c>
      <c r="J163" s="8">
        <f t="shared" si="9"/>
        <v>1.5634821204207876E-2</v>
      </c>
    </row>
    <row r="164" spans="1:12" ht="24" customHeight="1" x14ac:dyDescent="0.2">
      <c r="A164" s="5" t="s">
        <v>358</v>
      </c>
      <c r="B164" s="5"/>
      <c r="C164" s="5"/>
      <c r="D164" s="5" t="s">
        <v>359</v>
      </c>
      <c r="E164" s="5"/>
      <c r="F164" s="6"/>
      <c r="G164" s="5"/>
      <c r="H164" s="5"/>
      <c r="I164" s="7">
        <f>SUM(I165:I171)</f>
        <v>64280.030000000006</v>
      </c>
      <c r="J164" s="8">
        <f t="shared" si="9"/>
        <v>7.3272702540870104E-3</v>
      </c>
    </row>
    <row r="165" spans="1:12" ht="24" customHeight="1" x14ac:dyDescent="0.2">
      <c r="A165" s="9" t="s">
        <v>360</v>
      </c>
      <c r="B165" s="11" t="s">
        <v>179</v>
      </c>
      <c r="C165" s="9" t="s">
        <v>25</v>
      </c>
      <c r="D165" s="9" t="s">
        <v>180</v>
      </c>
      <c r="E165" s="10" t="s">
        <v>92</v>
      </c>
      <c r="F165" s="11">
        <v>665.24</v>
      </c>
      <c r="G165" s="12">
        <v>2.58</v>
      </c>
      <c r="H165" s="12">
        <f t="shared" ref="H165:H171" si="16">TRUNC(G165 * (1 + 22.88 / 100), 2)</f>
        <v>3.17</v>
      </c>
      <c r="I165" s="12">
        <f t="shared" ref="I165:I171" si="17">ROUND(F165*H165,2)</f>
        <v>2108.81</v>
      </c>
      <c r="J165" s="13">
        <f t="shared" si="9"/>
        <v>2.4038291183935706E-4</v>
      </c>
      <c r="L165" s="19"/>
    </row>
    <row r="166" spans="1:12" ht="24" customHeight="1" x14ac:dyDescent="0.2">
      <c r="A166" s="9" t="s">
        <v>361</v>
      </c>
      <c r="B166" s="11" t="s">
        <v>362</v>
      </c>
      <c r="C166" s="9" t="s">
        <v>34</v>
      </c>
      <c r="D166" s="9" t="s">
        <v>363</v>
      </c>
      <c r="E166" s="10" t="s">
        <v>192</v>
      </c>
      <c r="F166" s="11">
        <v>665.24</v>
      </c>
      <c r="G166" s="12">
        <v>1.89</v>
      </c>
      <c r="H166" s="12">
        <f t="shared" si="16"/>
        <v>2.3199999999999998</v>
      </c>
      <c r="I166" s="12">
        <f t="shared" si="17"/>
        <v>1543.36</v>
      </c>
      <c r="J166" s="13">
        <f t="shared" si="9"/>
        <v>1.7592735752219976E-4</v>
      </c>
      <c r="L166" s="19"/>
    </row>
    <row r="167" spans="1:12" ht="24" customHeight="1" x14ac:dyDescent="0.2">
      <c r="A167" s="9" t="s">
        <v>364</v>
      </c>
      <c r="B167" s="11" t="s">
        <v>365</v>
      </c>
      <c r="C167" s="9" t="s">
        <v>34</v>
      </c>
      <c r="D167" s="9" t="s">
        <v>366</v>
      </c>
      <c r="E167" s="10" t="s">
        <v>192</v>
      </c>
      <c r="F167" s="11">
        <v>30</v>
      </c>
      <c r="G167" s="12">
        <v>201.26</v>
      </c>
      <c r="H167" s="12">
        <f t="shared" si="16"/>
        <v>247.3</v>
      </c>
      <c r="I167" s="12">
        <f t="shared" si="17"/>
        <v>7419</v>
      </c>
      <c r="J167" s="13">
        <f t="shared" si="9"/>
        <v>8.4569061363337151E-4</v>
      </c>
      <c r="L167" s="19"/>
    </row>
    <row r="168" spans="1:12" ht="36" customHeight="1" x14ac:dyDescent="0.2">
      <c r="A168" s="9" t="s">
        <v>367</v>
      </c>
      <c r="B168" s="11" t="s">
        <v>368</v>
      </c>
      <c r="C168" s="9" t="s">
        <v>25</v>
      </c>
      <c r="D168" s="9" t="s">
        <v>369</v>
      </c>
      <c r="E168" s="10" t="s">
        <v>92</v>
      </c>
      <c r="F168" s="11">
        <v>726.47</v>
      </c>
      <c r="G168" s="12">
        <v>52.58</v>
      </c>
      <c r="H168" s="12">
        <f t="shared" si="16"/>
        <v>64.61</v>
      </c>
      <c r="I168" s="12">
        <f t="shared" si="17"/>
        <v>46937.23</v>
      </c>
      <c r="J168" s="13">
        <f t="shared" si="9"/>
        <v>5.3503672787371202E-3</v>
      </c>
      <c r="L168" s="19"/>
    </row>
    <row r="169" spans="1:12" ht="48" customHeight="1" x14ac:dyDescent="0.2">
      <c r="A169" s="9" t="s">
        <v>370</v>
      </c>
      <c r="B169" s="11" t="s">
        <v>371</v>
      </c>
      <c r="C169" s="9" t="s">
        <v>25</v>
      </c>
      <c r="D169" s="9" t="s">
        <v>372</v>
      </c>
      <c r="E169" s="10" t="s">
        <v>92</v>
      </c>
      <c r="F169" s="11">
        <v>113.49</v>
      </c>
      <c r="G169" s="12">
        <v>40.57</v>
      </c>
      <c r="H169" s="12">
        <f t="shared" si="16"/>
        <v>49.85</v>
      </c>
      <c r="I169" s="12">
        <f t="shared" si="17"/>
        <v>5657.48</v>
      </c>
      <c r="J169" s="13">
        <f t="shared" si="9"/>
        <v>6.448952328910266E-4</v>
      </c>
      <c r="L169" s="19"/>
    </row>
    <row r="170" spans="1:12" ht="24" customHeight="1" x14ac:dyDescent="0.2">
      <c r="A170" s="9" t="s">
        <v>373</v>
      </c>
      <c r="B170" s="11" t="s">
        <v>186</v>
      </c>
      <c r="C170" s="9" t="s">
        <v>34</v>
      </c>
      <c r="D170" s="9" t="s">
        <v>187</v>
      </c>
      <c r="E170" s="10" t="s">
        <v>188</v>
      </c>
      <c r="F170" s="11">
        <v>13.3</v>
      </c>
      <c r="G170" s="12">
        <v>22.2</v>
      </c>
      <c r="H170" s="12">
        <f t="shared" si="16"/>
        <v>27.27</v>
      </c>
      <c r="I170" s="12">
        <f t="shared" si="17"/>
        <v>362.69</v>
      </c>
      <c r="J170" s="13">
        <f t="shared" si="9"/>
        <v>4.1342974613652449E-5</v>
      </c>
      <c r="L170" s="19"/>
    </row>
    <row r="171" spans="1:12" ht="36" customHeight="1" x14ac:dyDescent="0.2">
      <c r="A171" s="9" t="s">
        <v>374</v>
      </c>
      <c r="B171" s="11" t="s">
        <v>182</v>
      </c>
      <c r="C171" s="9" t="s">
        <v>25</v>
      </c>
      <c r="D171" s="9" t="s">
        <v>183</v>
      </c>
      <c r="E171" s="10" t="s">
        <v>184</v>
      </c>
      <c r="F171" s="11">
        <v>199.57</v>
      </c>
      <c r="G171" s="12">
        <v>1.03</v>
      </c>
      <c r="H171" s="12">
        <f t="shared" si="16"/>
        <v>1.26</v>
      </c>
      <c r="I171" s="12">
        <f t="shared" si="17"/>
        <v>251.46</v>
      </c>
      <c r="J171" s="13">
        <f t="shared" si="9"/>
        <v>2.8663884850282733E-5</v>
      </c>
      <c r="L171" s="19"/>
    </row>
    <row r="172" spans="1:12" ht="24" customHeight="1" x14ac:dyDescent="0.2">
      <c r="A172" s="5" t="s">
        <v>375</v>
      </c>
      <c r="B172" s="5"/>
      <c r="C172" s="5"/>
      <c r="D172" s="5" t="s">
        <v>376</v>
      </c>
      <c r="E172" s="5"/>
      <c r="F172" s="6"/>
      <c r="G172" s="5"/>
      <c r="H172" s="5"/>
      <c r="I172" s="7">
        <f>SUM(I173:I182)</f>
        <v>26046.02</v>
      </c>
      <c r="J172" s="8">
        <f t="shared" si="9"/>
        <v>2.9689816196936335E-3</v>
      </c>
    </row>
    <row r="173" spans="1:12" ht="24" customHeight="1" x14ac:dyDescent="0.2">
      <c r="A173" s="9" t="s">
        <v>377</v>
      </c>
      <c r="B173" s="11" t="s">
        <v>179</v>
      </c>
      <c r="C173" s="9" t="s">
        <v>25</v>
      </c>
      <c r="D173" s="9" t="s">
        <v>180</v>
      </c>
      <c r="E173" s="10" t="s">
        <v>92</v>
      </c>
      <c r="F173" s="11">
        <v>126.95</v>
      </c>
      <c r="G173" s="12">
        <v>2.58</v>
      </c>
      <c r="H173" s="12">
        <f t="shared" ref="H173:H182" si="18">TRUNC(G173 * (1 + 22.88 / 100), 2)</f>
        <v>3.17</v>
      </c>
      <c r="I173" s="12">
        <f t="shared" ref="I173:I182" si="19">ROUND(F173*H173,2)</f>
        <v>402.43</v>
      </c>
      <c r="J173" s="13">
        <f t="shared" si="9"/>
        <v>4.5872930805294201E-5</v>
      </c>
      <c r="L173" s="19"/>
    </row>
    <row r="174" spans="1:12" ht="24" customHeight="1" x14ac:dyDescent="0.2">
      <c r="A174" s="9" t="s">
        <v>378</v>
      </c>
      <c r="B174" s="11" t="s">
        <v>362</v>
      </c>
      <c r="C174" s="9" t="s">
        <v>34</v>
      </c>
      <c r="D174" s="9" t="s">
        <v>363</v>
      </c>
      <c r="E174" s="10" t="s">
        <v>192</v>
      </c>
      <c r="F174" s="11">
        <v>126.95</v>
      </c>
      <c r="G174" s="12">
        <v>1.89</v>
      </c>
      <c r="H174" s="12">
        <f t="shared" si="18"/>
        <v>2.3199999999999998</v>
      </c>
      <c r="I174" s="12">
        <f t="shared" si="19"/>
        <v>294.52</v>
      </c>
      <c r="J174" s="13">
        <f t="shared" si="9"/>
        <v>3.357228730655082E-5</v>
      </c>
      <c r="L174" s="19"/>
    </row>
    <row r="175" spans="1:12" ht="24" customHeight="1" x14ac:dyDescent="0.2">
      <c r="A175" s="9" t="s">
        <v>379</v>
      </c>
      <c r="B175" s="11" t="s">
        <v>380</v>
      </c>
      <c r="C175" s="9" t="s">
        <v>34</v>
      </c>
      <c r="D175" s="9" t="s">
        <v>381</v>
      </c>
      <c r="E175" s="10" t="s">
        <v>192</v>
      </c>
      <c r="F175" s="11">
        <v>126.95</v>
      </c>
      <c r="G175" s="12">
        <v>3.52</v>
      </c>
      <c r="H175" s="12">
        <f t="shared" si="18"/>
        <v>4.32</v>
      </c>
      <c r="I175" s="12">
        <f t="shared" si="19"/>
        <v>548.41999999999996</v>
      </c>
      <c r="J175" s="13">
        <f t="shared" si="9"/>
        <v>6.2514307363366155E-5</v>
      </c>
      <c r="L175" s="19"/>
    </row>
    <row r="176" spans="1:12" ht="36" customHeight="1" x14ac:dyDescent="0.2">
      <c r="A176" s="9" t="s">
        <v>382</v>
      </c>
      <c r="B176" s="11" t="s">
        <v>383</v>
      </c>
      <c r="C176" s="9" t="s">
        <v>25</v>
      </c>
      <c r="D176" s="9" t="s">
        <v>384</v>
      </c>
      <c r="E176" s="10" t="s">
        <v>92</v>
      </c>
      <c r="F176" s="11">
        <v>126.95</v>
      </c>
      <c r="G176" s="12">
        <v>74.569999999999993</v>
      </c>
      <c r="H176" s="12">
        <f t="shared" si="18"/>
        <v>91.63</v>
      </c>
      <c r="I176" s="12">
        <f t="shared" si="19"/>
        <v>11632.43</v>
      </c>
      <c r="J176" s="13">
        <f t="shared" ref="J176:J239" si="20">I176 / 8772711.77</f>
        <v>1.325978819887753E-3</v>
      </c>
      <c r="L176" s="19"/>
    </row>
    <row r="177" spans="1:12" ht="24" customHeight="1" x14ac:dyDescent="0.2">
      <c r="A177" s="9" t="s">
        <v>385</v>
      </c>
      <c r="B177" s="11" t="s">
        <v>386</v>
      </c>
      <c r="C177" s="9" t="s">
        <v>34</v>
      </c>
      <c r="D177" s="9" t="s">
        <v>387</v>
      </c>
      <c r="E177" s="10" t="s">
        <v>192</v>
      </c>
      <c r="F177" s="11">
        <v>126.95</v>
      </c>
      <c r="G177" s="12">
        <v>8.83</v>
      </c>
      <c r="H177" s="12">
        <f t="shared" si="18"/>
        <v>10.85</v>
      </c>
      <c r="I177" s="12">
        <f t="shared" si="19"/>
        <v>1377.41</v>
      </c>
      <c r="J177" s="13">
        <f t="shared" si="20"/>
        <v>1.570107437828201E-4</v>
      </c>
      <c r="L177" s="19"/>
    </row>
    <row r="178" spans="1:12" ht="36" customHeight="1" x14ac:dyDescent="0.2">
      <c r="A178" s="9" t="s">
        <v>388</v>
      </c>
      <c r="B178" s="11" t="s">
        <v>389</v>
      </c>
      <c r="C178" s="9" t="s">
        <v>25</v>
      </c>
      <c r="D178" s="9" t="s">
        <v>390</v>
      </c>
      <c r="E178" s="10" t="s">
        <v>177</v>
      </c>
      <c r="F178" s="11">
        <v>8.34</v>
      </c>
      <c r="G178" s="12">
        <v>433.9</v>
      </c>
      <c r="H178" s="12">
        <f t="shared" si="18"/>
        <v>533.16999999999996</v>
      </c>
      <c r="I178" s="12">
        <f t="shared" si="19"/>
        <v>4446.6400000000003</v>
      </c>
      <c r="J178" s="13">
        <f t="shared" si="20"/>
        <v>5.0687177654760681E-4</v>
      </c>
      <c r="L178" s="19"/>
    </row>
    <row r="179" spans="1:12" ht="48" customHeight="1" x14ac:dyDescent="0.2">
      <c r="A179" s="9" t="s">
        <v>391</v>
      </c>
      <c r="B179" s="11" t="s">
        <v>371</v>
      </c>
      <c r="C179" s="9" t="s">
        <v>25</v>
      </c>
      <c r="D179" s="9" t="s">
        <v>372</v>
      </c>
      <c r="E179" s="10" t="s">
        <v>92</v>
      </c>
      <c r="F179" s="11">
        <v>7.76</v>
      </c>
      <c r="G179" s="12">
        <v>40.57</v>
      </c>
      <c r="H179" s="12">
        <f t="shared" si="18"/>
        <v>49.85</v>
      </c>
      <c r="I179" s="12">
        <f t="shared" si="19"/>
        <v>386.84</v>
      </c>
      <c r="J179" s="13">
        <f t="shared" si="20"/>
        <v>4.4095829219292817E-5</v>
      </c>
      <c r="L179" s="19"/>
    </row>
    <row r="180" spans="1:12" ht="24" customHeight="1" x14ac:dyDescent="0.2">
      <c r="A180" s="9" t="s">
        <v>392</v>
      </c>
      <c r="B180" s="11" t="s">
        <v>186</v>
      </c>
      <c r="C180" s="9" t="s">
        <v>34</v>
      </c>
      <c r="D180" s="9" t="s">
        <v>187</v>
      </c>
      <c r="E180" s="10" t="s">
        <v>188</v>
      </c>
      <c r="F180" s="11">
        <v>2.54</v>
      </c>
      <c r="G180" s="12">
        <v>22.2</v>
      </c>
      <c r="H180" s="12">
        <f t="shared" si="18"/>
        <v>27.27</v>
      </c>
      <c r="I180" s="12">
        <f t="shared" si="19"/>
        <v>69.27</v>
      </c>
      <c r="J180" s="13">
        <f t="shared" si="20"/>
        <v>7.8960761297187809E-6</v>
      </c>
      <c r="L180" s="19"/>
    </row>
    <row r="181" spans="1:12" ht="36" customHeight="1" x14ac:dyDescent="0.2">
      <c r="A181" s="9" t="s">
        <v>393</v>
      </c>
      <c r="B181" s="11" t="s">
        <v>182</v>
      </c>
      <c r="C181" s="9" t="s">
        <v>25</v>
      </c>
      <c r="D181" s="9" t="s">
        <v>183</v>
      </c>
      <c r="E181" s="10" t="s">
        <v>184</v>
      </c>
      <c r="F181" s="11">
        <v>38.090000000000003</v>
      </c>
      <c r="G181" s="12">
        <v>1.03</v>
      </c>
      <c r="H181" s="12">
        <f t="shared" si="18"/>
        <v>1.26</v>
      </c>
      <c r="I181" s="12">
        <f t="shared" si="19"/>
        <v>47.99</v>
      </c>
      <c r="J181" s="13">
        <f t="shared" si="20"/>
        <v>5.4703723612704544E-6</v>
      </c>
      <c r="L181" s="19"/>
    </row>
    <row r="182" spans="1:12" ht="48" customHeight="1" x14ac:dyDescent="0.2">
      <c r="A182" s="9" t="s">
        <v>394</v>
      </c>
      <c r="B182" s="11" t="s">
        <v>395</v>
      </c>
      <c r="C182" s="9" t="s">
        <v>25</v>
      </c>
      <c r="D182" s="9" t="s">
        <v>396</v>
      </c>
      <c r="E182" s="10" t="s">
        <v>92</v>
      </c>
      <c r="F182" s="11">
        <v>126.95</v>
      </c>
      <c r="G182" s="12">
        <v>43.85</v>
      </c>
      <c r="H182" s="12">
        <f t="shared" si="18"/>
        <v>53.88</v>
      </c>
      <c r="I182" s="12">
        <f t="shared" si="19"/>
        <v>6840.07</v>
      </c>
      <c r="J182" s="13">
        <f t="shared" si="20"/>
        <v>7.7969847628996027E-4</v>
      </c>
      <c r="L182" s="19"/>
    </row>
    <row r="183" spans="1:12" ht="24" customHeight="1" x14ac:dyDescent="0.2">
      <c r="A183" s="5" t="s">
        <v>397</v>
      </c>
      <c r="B183" s="5"/>
      <c r="C183" s="5"/>
      <c r="D183" s="5" t="s">
        <v>398</v>
      </c>
      <c r="E183" s="5"/>
      <c r="F183" s="6"/>
      <c r="G183" s="5"/>
      <c r="H183" s="5"/>
      <c r="I183" s="7">
        <f>SUM(I184:I189)</f>
        <v>46833.73</v>
      </c>
      <c r="J183" s="8">
        <f t="shared" si="20"/>
        <v>5.3385693304272329E-3</v>
      </c>
    </row>
    <row r="184" spans="1:12" ht="24" customHeight="1" x14ac:dyDescent="0.2">
      <c r="A184" s="9" t="s">
        <v>399</v>
      </c>
      <c r="B184" s="11" t="s">
        <v>179</v>
      </c>
      <c r="C184" s="9" t="s">
        <v>25</v>
      </c>
      <c r="D184" s="9" t="s">
        <v>180</v>
      </c>
      <c r="E184" s="10" t="s">
        <v>92</v>
      </c>
      <c r="F184" s="11">
        <v>470.39</v>
      </c>
      <c r="G184" s="12">
        <v>2.58</v>
      </c>
      <c r="H184" s="12">
        <f t="shared" ref="H184:H189" si="21">TRUNC(G184 * (1 + 22.88 / 100), 2)</f>
        <v>3.17</v>
      </c>
      <c r="I184" s="12">
        <f t="shared" ref="I184:I189" si="22">ROUND(F184*H184,2)</f>
        <v>1491.14</v>
      </c>
      <c r="J184" s="13">
        <f t="shared" si="20"/>
        <v>1.6997480814304698E-4</v>
      </c>
      <c r="L184" s="19"/>
    </row>
    <row r="185" spans="1:12" ht="24" customHeight="1" x14ac:dyDescent="0.2">
      <c r="A185" s="9" t="s">
        <v>400</v>
      </c>
      <c r="B185" s="11" t="s">
        <v>401</v>
      </c>
      <c r="C185" s="9" t="s">
        <v>34</v>
      </c>
      <c r="D185" s="9" t="s">
        <v>402</v>
      </c>
      <c r="E185" s="10" t="s">
        <v>192</v>
      </c>
      <c r="F185" s="11">
        <v>470.39</v>
      </c>
      <c r="G185" s="12">
        <v>2.44</v>
      </c>
      <c r="H185" s="12">
        <f t="shared" si="21"/>
        <v>2.99</v>
      </c>
      <c r="I185" s="12">
        <f t="shared" si="22"/>
        <v>1406.47</v>
      </c>
      <c r="J185" s="13">
        <f t="shared" si="20"/>
        <v>1.6032328849668797E-4</v>
      </c>
      <c r="L185" s="19"/>
    </row>
    <row r="186" spans="1:12" ht="48" customHeight="1" x14ac:dyDescent="0.2">
      <c r="A186" s="9" t="s">
        <v>403</v>
      </c>
      <c r="B186" s="11" t="s">
        <v>395</v>
      </c>
      <c r="C186" s="9" t="s">
        <v>25</v>
      </c>
      <c r="D186" s="9" t="s">
        <v>396</v>
      </c>
      <c r="E186" s="10" t="s">
        <v>92</v>
      </c>
      <c r="F186" s="11">
        <v>470.39</v>
      </c>
      <c r="G186" s="12">
        <v>43.85</v>
      </c>
      <c r="H186" s="12">
        <f t="shared" si="21"/>
        <v>53.88</v>
      </c>
      <c r="I186" s="12">
        <f t="shared" si="22"/>
        <v>25344.61</v>
      </c>
      <c r="J186" s="13">
        <f t="shared" si="20"/>
        <v>2.889028006900995E-3</v>
      </c>
      <c r="L186" s="19"/>
    </row>
    <row r="187" spans="1:12" ht="24" customHeight="1" x14ac:dyDescent="0.2">
      <c r="A187" s="9" t="s">
        <v>404</v>
      </c>
      <c r="B187" s="11" t="s">
        <v>405</v>
      </c>
      <c r="C187" s="9" t="s">
        <v>25</v>
      </c>
      <c r="D187" s="9" t="s">
        <v>406</v>
      </c>
      <c r="E187" s="10" t="s">
        <v>92</v>
      </c>
      <c r="F187" s="11">
        <v>470.39</v>
      </c>
      <c r="G187" s="12">
        <v>31.42</v>
      </c>
      <c r="H187" s="12">
        <f t="shared" si="21"/>
        <v>38.6</v>
      </c>
      <c r="I187" s="12">
        <f t="shared" si="22"/>
        <v>18157.05</v>
      </c>
      <c r="J187" s="13">
        <f t="shared" si="20"/>
        <v>2.0697192015462738E-3</v>
      </c>
      <c r="L187" s="19"/>
    </row>
    <row r="188" spans="1:12" ht="24" customHeight="1" x14ac:dyDescent="0.2">
      <c r="A188" s="9" t="s">
        <v>407</v>
      </c>
      <c r="B188" s="11" t="s">
        <v>186</v>
      </c>
      <c r="C188" s="9" t="s">
        <v>34</v>
      </c>
      <c r="D188" s="9" t="s">
        <v>187</v>
      </c>
      <c r="E188" s="10" t="s">
        <v>188</v>
      </c>
      <c r="F188" s="11">
        <v>9.41</v>
      </c>
      <c r="G188" s="12">
        <v>22.2</v>
      </c>
      <c r="H188" s="12">
        <f t="shared" si="21"/>
        <v>27.27</v>
      </c>
      <c r="I188" s="12">
        <f t="shared" si="22"/>
        <v>256.61</v>
      </c>
      <c r="J188" s="13">
        <f t="shared" si="20"/>
        <v>2.9250932519808526E-5</v>
      </c>
      <c r="L188" s="19"/>
    </row>
    <row r="189" spans="1:12" ht="36" customHeight="1" x14ac:dyDescent="0.2">
      <c r="A189" s="9" t="s">
        <v>408</v>
      </c>
      <c r="B189" s="11" t="s">
        <v>182</v>
      </c>
      <c r="C189" s="9" t="s">
        <v>25</v>
      </c>
      <c r="D189" s="9" t="s">
        <v>183</v>
      </c>
      <c r="E189" s="10" t="s">
        <v>184</v>
      </c>
      <c r="F189" s="11">
        <v>141.15</v>
      </c>
      <c r="G189" s="12">
        <v>1.03</v>
      </c>
      <c r="H189" s="12">
        <f t="shared" si="21"/>
        <v>1.26</v>
      </c>
      <c r="I189" s="12">
        <f t="shared" si="22"/>
        <v>177.85</v>
      </c>
      <c r="J189" s="13">
        <f t="shared" si="20"/>
        <v>2.0273092820419882E-5</v>
      </c>
      <c r="L189" s="19"/>
    </row>
    <row r="190" spans="1:12" ht="24" customHeight="1" x14ac:dyDescent="0.2">
      <c r="A190" s="5" t="s">
        <v>409</v>
      </c>
      <c r="B190" s="5"/>
      <c r="C190" s="5"/>
      <c r="D190" s="5" t="s">
        <v>410</v>
      </c>
      <c r="E190" s="5"/>
      <c r="F190" s="6"/>
      <c r="G190" s="5"/>
      <c r="H190" s="5"/>
      <c r="I190" s="7">
        <f>I191+I261+I274+I343+I364+I410</f>
        <v>3811429.07</v>
      </c>
      <c r="J190" s="8">
        <f t="shared" si="20"/>
        <v>0.43446418506919671</v>
      </c>
    </row>
    <row r="191" spans="1:12" ht="24" customHeight="1" x14ac:dyDescent="0.2">
      <c r="A191" s="5" t="s">
        <v>411</v>
      </c>
      <c r="B191" s="5"/>
      <c r="C191" s="5"/>
      <c r="D191" s="5" t="s">
        <v>412</v>
      </c>
      <c r="E191" s="5"/>
      <c r="F191" s="6"/>
      <c r="G191" s="5"/>
      <c r="H191" s="5"/>
      <c r="I191" s="7">
        <f>I192+I204+I247+I257</f>
        <v>1017356.0399999999</v>
      </c>
      <c r="J191" s="8">
        <f t="shared" si="20"/>
        <v>0.11596825094368739</v>
      </c>
    </row>
    <row r="192" spans="1:12" ht="24" customHeight="1" x14ac:dyDescent="0.2">
      <c r="A192" s="5" t="s">
        <v>413</v>
      </c>
      <c r="B192" s="5"/>
      <c r="C192" s="5"/>
      <c r="D192" s="5" t="s">
        <v>414</v>
      </c>
      <c r="E192" s="5"/>
      <c r="F192" s="6"/>
      <c r="G192" s="5"/>
      <c r="H192" s="5"/>
      <c r="I192" s="7">
        <f>SUM(I193:I203)</f>
        <v>142410.39999999997</v>
      </c>
      <c r="J192" s="8">
        <f t="shared" si="20"/>
        <v>1.6233338531307973E-2</v>
      </c>
    </row>
    <row r="193" spans="1:12" ht="24" customHeight="1" x14ac:dyDescent="0.2">
      <c r="A193" s="9" t="s">
        <v>415</v>
      </c>
      <c r="B193" s="11" t="s">
        <v>416</v>
      </c>
      <c r="C193" s="9" t="s">
        <v>25</v>
      </c>
      <c r="D193" s="9" t="s">
        <v>417</v>
      </c>
      <c r="E193" s="10" t="s">
        <v>96</v>
      </c>
      <c r="F193" s="11">
        <v>144</v>
      </c>
      <c r="G193" s="12">
        <v>64.900000000000006</v>
      </c>
      <c r="H193" s="12">
        <f t="shared" ref="H193:H203" si="23">TRUNC(G193 * (1 + 22.88 / 100), 2)</f>
        <v>79.739999999999995</v>
      </c>
      <c r="I193" s="12">
        <f t="shared" ref="I193:I203" si="24">ROUND(F193*H193,2)</f>
        <v>11482.56</v>
      </c>
      <c r="J193" s="13">
        <f t="shared" si="20"/>
        <v>1.3088951627553587E-3</v>
      </c>
      <c r="L193" s="19"/>
    </row>
    <row r="194" spans="1:12" ht="24" customHeight="1" x14ac:dyDescent="0.2">
      <c r="A194" s="9" t="s">
        <v>418</v>
      </c>
      <c r="B194" s="11" t="s">
        <v>419</v>
      </c>
      <c r="C194" s="9" t="s">
        <v>34</v>
      </c>
      <c r="D194" s="9" t="s">
        <v>420</v>
      </c>
      <c r="E194" s="10" t="s">
        <v>96</v>
      </c>
      <c r="F194" s="11">
        <v>414</v>
      </c>
      <c r="G194" s="12">
        <v>87.52</v>
      </c>
      <c r="H194" s="12">
        <f t="shared" si="23"/>
        <v>107.54</v>
      </c>
      <c r="I194" s="12">
        <f t="shared" si="24"/>
        <v>44521.56</v>
      </c>
      <c r="J194" s="13">
        <f t="shared" si="20"/>
        <v>5.0750054449811245E-3</v>
      </c>
      <c r="L194" s="19"/>
    </row>
    <row r="195" spans="1:12" ht="24" customHeight="1" x14ac:dyDescent="0.2">
      <c r="A195" s="9" t="s">
        <v>421</v>
      </c>
      <c r="B195" s="11" t="s">
        <v>422</v>
      </c>
      <c r="C195" s="9" t="s">
        <v>34</v>
      </c>
      <c r="D195" s="9" t="s">
        <v>423</v>
      </c>
      <c r="E195" s="10" t="s">
        <v>96</v>
      </c>
      <c r="F195" s="11">
        <v>14</v>
      </c>
      <c r="G195" s="12">
        <v>1002.78</v>
      </c>
      <c r="H195" s="12">
        <f t="shared" si="23"/>
        <v>1232.21</v>
      </c>
      <c r="I195" s="12">
        <f t="shared" si="24"/>
        <v>17250.939999999999</v>
      </c>
      <c r="J195" s="13">
        <f t="shared" si="20"/>
        <v>1.9664318687629698E-3</v>
      </c>
      <c r="L195" s="19"/>
    </row>
    <row r="196" spans="1:12" ht="24" customHeight="1" x14ac:dyDescent="0.2">
      <c r="A196" s="9" t="s">
        <v>424</v>
      </c>
      <c r="B196" s="11" t="s">
        <v>425</v>
      </c>
      <c r="C196" s="9" t="s">
        <v>25</v>
      </c>
      <c r="D196" s="9" t="s">
        <v>426</v>
      </c>
      <c r="E196" s="10" t="s">
        <v>96</v>
      </c>
      <c r="F196" s="11">
        <v>24</v>
      </c>
      <c r="G196" s="12">
        <v>38.74</v>
      </c>
      <c r="H196" s="12">
        <f t="shared" si="23"/>
        <v>47.6</v>
      </c>
      <c r="I196" s="12">
        <f t="shared" si="24"/>
        <v>1142.4000000000001</v>
      </c>
      <c r="J196" s="13">
        <f t="shared" si="20"/>
        <v>1.3022199177985762E-4</v>
      </c>
      <c r="L196" s="19"/>
    </row>
    <row r="197" spans="1:12" ht="36" customHeight="1" x14ac:dyDescent="0.2">
      <c r="A197" s="9" t="s">
        <v>427</v>
      </c>
      <c r="B197" s="11" t="s">
        <v>428</v>
      </c>
      <c r="C197" s="9" t="s">
        <v>25</v>
      </c>
      <c r="D197" s="9" t="s">
        <v>429</v>
      </c>
      <c r="E197" s="10" t="s">
        <v>96</v>
      </c>
      <c r="F197" s="11">
        <v>334</v>
      </c>
      <c r="G197" s="12">
        <v>25.31</v>
      </c>
      <c r="H197" s="12">
        <f t="shared" si="23"/>
        <v>31.1</v>
      </c>
      <c r="I197" s="12">
        <f t="shared" si="24"/>
        <v>10387.4</v>
      </c>
      <c r="J197" s="13">
        <f t="shared" si="20"/>
        <v>1.1840580509577144E-3</v>
      </c>
      <c r="L197" s="19"/>
    </row>
    <row r="198" spans="1:12" ht="24" customHeight="1" x14ac:dyDescent="0.2">
      <c r="A198" s="9" t="s">
        <v>430</v>
      </c>
      <c r="B198" s="11" t="s">
        <v>431</v>
      </c>
      <c r="C198" s="9" t="s">
        <v>34</v>
      </c>
      <c r="D198" s="9" t="s">
        <v>432</v>
      </c>
      <c r="E198" s="10" t="s">
        <v>96</v>
      </c>
      <c r="F198" s="11">
        <v>8</v>
      </c>
      <c r="G198" s="12">
        <v>22.17</v>
      </c>
      <c r="H198" s="12">
        <f t="shared" si="23"/>
        <v>27.24</v>
      </c>
      <c r="I198" s="12">
        <f t="shared" si="24"/>
        <v>217.92</v>
      </c>
      <c r="J198" s="13">
        <f t="shared" si="20"/>
        <v>2.4840665658846785E-5</v>
      </c>
      <c r="L198" s="19"/>
    </row>
    <row r="199" spans="1:12" ht="36" customHeight="1" x14ac:dyDescent="0.2">
      <c r="A199" s="9" t="s">
        <v>433</v>
      </c>
      <c r="B199" s="11" t="s">
        <v>434</v>
      </c>
      <c r="C199" s="9" t="s">
        <v>25</v>
      </c>
      <c r="D199" s="9" t="s">
        <v>435</v>
      </c>
      <c r="E199" s="10" t="s">
        <v>96</v>
      </c>
      <c r="F199" s="11">
        <v>198</v>
      </c>
      <c r="G199" s="12">
        <v>22.16</v>
      </c>
      <c r="H199" s="12">
        <f t="shared" si="23"/>
        <v>27.23</v>
      </c>
      <c r="I199" s="12">
        <f t="shared" si="24"/>
        <v>5391.54</v>
      </c>
      <c r="J199" s="13">
        <f t="shared" si="20"/>
        <v>6.1458077517574704E-4</v>
      </c>
      <c r="L199" s="19"/>
    </row>
    <row r="200" spans="1:12" ht="36" customHeight="1" x14ac:dyDescent="0.2">
      <c r="A200" s="9" t="s">
        <v>436</v>
      </c>
      <c r="B200" s="11" t="s">
        <v>437</v>
      </c>
      <c r="C200" s="9" t="s">
        <v>34</v>
      </c>
      <c r="D200" s="9" t="s">
        <v>438</v>
      </c>
      <c r="E200" s="10" t="s">
        <v>96</v>
      </c>
      <c r="F200" s="11">
        <v>67</v>
      </c>
      <c r="G200" s="12">
        <v>102.07</v>
      </c>
      <c r="H200" s="12">
        <f t="shared" si="23"/>
        <v>125.42</v>
      </c>
      <c r="I200" s="12">
        <f t="shared" si="24"/>
        <v>8403.14</v>
      </c>
      <c r="J200" s="13">
        <f t="shared" si="20"/>
        <v>9.5787257353378201E-4</v>
      </c>
      <c r="L200" s="19"/>
    </row>
    <row r="201" spans="1:12" ht="24" customHeight="1" x14ac:dyDescent="0.2">
      <c r="A201" s="9" t="s">
        <v>439</v>
      </c>
      <c r="B201" s="11" t="s">
        <v>440</v>
      </c>
      <c r="C201" s="9" t="s">
        <v>34</v>
      </c>
      <c r="D201" s="9" t="s">
        <v>441</v>
      </c>
      <c r="E201" s="10" t="s">
        <v>96</v>
      </c>
      <c r="F201" s="11">
        <v>8</v>
      </c>
      <c r="G201" s="12">
        <v>15.27</v>
      </c>
      <c r="H201" s="12">
        <f t="shared" si="23"/>
        <v>18.760000000000002</v>
      </c>
      <c r="I201" s="12">
        <f t="shared" si="24"/>
        <v>150.08000000000001</v>
      </c>
      <c r="J201" s="13">
        <f t="shared" si="20"/>
        <v>1.7107594998530315E-5</v>
      </c>
      <c r="L201" s="19"/>
    </row>
    <row r="202" spans="1:12" ht="24" customHeight="1" x14ac:dyDescent="0.2">
      <c r="A202" s="9" t="s">
        <v>442</v>
      </c>
      <c r="B202" s="11" t="s">
        <v>443</v>
      </c>
      <c r="C202" s="9" t="s">
        <v>34</v>
      </c>
      <c r="D202" s="9" t="s">
        <v>444</v>
      </c>
      <c r="E202" s="10" t="s">
        <v>96</v>
      </c>
      <c r="F202" s="11">
        <v>384</v>
      </c>
      <c r="G202" s="12">
        <v>91.64</v>
      </c>
      <c r="H202" s="12">
        <f t="shared" si="23"/>
        <v>112.6</v>
      </c>
      <c r="I202" s="12">
        <f t="shared" si="24"/>
        <v>43238.400000000001</v>
      </c>
      <c r="J202" s="13">
        <f t="shared" si="20"/>
        <v>4.9287382434998203E-3</v>
      </c>
      <c r="L202" s="19"/>
    </row>
    <row r="203" spans="1:12" ht="24" customHeight="1" x14ac:dyDescent="0.2">
      <c r="A203" s="9" t="s">
        <v>445</v>
      </c>
      <c r="B203" s="11" t="s">
        <v>446</v>
      </c>
      <c r="C203" s="9" t="s">
        <v>34</v>
      </c>
      <c r="D203" s="9" t="s">
        <v>447</v>
      </c>
      <c r="E203" s="10" t="s">
        <v>96</v>
      </c>
      <c r="F203" s="11">
        <v>6</v>
      </c>
      <c r="G203" s="12">
        <v>30.45</v>
      </c>
      <c r="H203" s="12">
        <f t="shared" si="23"/>
        <v>37.409999999999997</v>
      </c>
      <c r="I203" s="12">
        <f t="shared" si="24"/>
        <v>224.46</v>
      </c>
      <c r="J203" s="13">
        <f t="shared" si="20"/>
        <v>2.5586159204225173E-5</v>
      </c>
      <c r="L203" s="19"/>
    </row>
    <row r="204" spans="1:12" ht="24" customHeight="1" x14ac:dyDescent="0.2">
      <c r="A204" s="5" t="s">
        <v>448</v>
      </c>
      <c r="B204" s="5"/>
      <c r="C204" s="5"/>
      <c r="D204" s="5" t="s">
        <v>449</v>
      </c>
      <c r="E204" s="5"/>
      <c r="F204" s="6"/>
      <c r="G204" s="5"/>
      <c r="H204" s="5"/>
      <c r="I204" s="7">
        <f>SUM(I205:I246)</f>
        <v>829423.6</v>
      </c>
      <c r="J204" s="8">
        <f t="shared" si="20"/>
        <v>9.4545862413532827E-2</v>
      </c>
    </row>
    <row r="205" spans="1:12" ht="24" customHeight="1" x14ac:dyDescent="0.2">
      <c r="A205" s="9" t="s">
        <v>450</v>
      </c>
      <c r="B205" s="11" t="s">
        <v>451</v>
      </c>
      <c r="C205" s="9" t="s">
        <v>34</v>
      </c>
      <c r="D205" s="9" t="s">
        <v>452</v>
      </c>
      <c r="E205" s="10" t="s">
        <v>96</v>
      </c>
      <c r="F205" s="11">
        <v>1728</v>
      </c>
      <c r="G205" s="12">
        <v>30.16</v>
      </c>
      <c r="H205" s="12">
        <f t="shared" ref="H205:H246" si="25">TRUNC(G205 * (1 + 22.88 / 100), 2)</f>
        <v>37.06</v>
      </c>
      <c r="I205" s="12">
        <f t="shared" ref="I205:I246" si="26">ROUND(F205*H205,2)</f>
        <v>64039.68</v>
      </c>
      <c r="J205" s="13">
        <f t="shared" si="20"/>
        <v>7.2998727963451606E-3</v>
      </c>
      <c r="L205" s="19"/>
    </row>
    <row r="206" spans="1:12" ht="36" customHeight="1" x14ac:dyDescent="0.2">
      <c r="A206" s="9" t="s">
        <v>453</v>
      </c>
      <c r="B206" s="11" t="s">
        <v>454</v>
      </c>
      <c r="C206" s="9" t="s">
        <v>25</v>
      </c>
      <c r="D206" s="9" t="s">
        <v>455</v>
      </c>
      <c r="E206" s="10" t="s">
        <v>173</v>
      </c>
      <c r="F206" s="11">
        <v>27060</v>
      </c>
      <c r="G206" s="12">
        <v>2.62</v>
      </c>
      <c r="H206" s="12">
        <f t="shared" si="25"/>
        <v>3.21</v>
      </c>
      <c r="I206" s="12">
        <f t="shared" si="26"/>
        <v>86862.6</v>
      </c>
      <c r="J206" s="13">
        <f t="shared" si="20"/>
        <v>9.9014537667866422E-3</v>
      </c>
      <c r="L206" s="19"/>
    </row>
    <row r="207" spans="1:12" ht="36" customHeight="1" x14ac:dyDescent="0.2">
      <c r="A207" s="9" t="s">
        <v>456</v>
      </c>
      <c r="B207" s="11" t="s">
        <v>457</v>
      </c>
      <c r="C207" s="9" t="s">
        <v>25</v>
      </c>
      <c r="D207" s="9" t="s">
        <v>458</v>
      </c>
      <c r="E207" s="10" t="s">
        <v>173</v>
      </c>
      <c r="F207" s="11">
        <v>400</v>
      </c>
      <c r="G207" s="12">
        <v>4.1100000000000003</v>
      </c>
      <c r="H207" s="12">
        <f t="shared" si="25"/>
        <v>5.05</v>
      </c>
      <c r="I207" s="12">
        <f t="shared" si="26"/>
        <v>2020</v>
      </c>
      <c r="J207" s="13">
        <f t="shared" si="20"/>
        <v>2.3025947426060257E-4</v>
      </c>
      <c r="L207" s="19"/>
    </row>
    <row r="208" spans="1:12" ht="36" customHeight="1" x14ac:dyDescent="0.2">
      <c r="A208" s="9" t="s">
        <v>459</v>
      </c>
      <c r="B208" s="11" t="s">
        <v>460</v>
      </c>
      <c r="C208" s="9" t="s">
        <v>25</v>
      </c>
      <c r="D208" s="9" t="s">
        <v>461</v>
      </c>
      <c r="E208" s="10" t="s">
        <v>173</v>
      </c>
      <c r="F208" s="11">
        <v>1200</v>
      </c>
      <c r="G208" s="12">
        <v>5.59</v>
      </c>
      <c r="H208" s="12">
        <f t="shared" si="25"/>
        <v>6.86</v>
      </c>
      <c r="I208" s="12">
        <f t="shared" si="26"/>
        <v>8232</v>
      </c>
      <c r="J208" s="13">
        <f t="shared" si="20"/>
        <v>9.3836435253132685E-4</v>
      </c>
      <c r="L208" s="19"/>
    </row>
    <row r="209" spans="1:12" ht="36" customHeight="1" x14ac:dyDescent="0.2">
      <c r="A209" s="9" t="s">
        <v>462</v>
      </c>
      <c r="B209" s="11" t="s">
        <v>463</v>
      </c>
      <c r="C209" s="9" t="s">
        <v>25</v>
      </c>
      <c r="D209" s="9" t="s">
        <v>464</v>
      </c>
      <c r="E209" s="10" t="s">
        <v>173</v>
      </c>
      <c r="F209" s="11">
        <v>5244</v>
      </c>
      <c r="G209" s="12">
        <v>9.0500000000000007</v>
      </c>
      <c r="H209" s="12">
        <f t="shared" si="25"/>
        <v>11.12</v>
      </c>
      <c r="I209" s="12">
        <f t="shared" si="26"/>
        <v>58313.279999999999</v>
      </c>
      <c r="J209" s="13">
        <f t="shared" si="20"/>
        <v>6.6471213837679755E-3</v>
      </c>
      <c r="L209" s="19"/>
    </row>
    <row r="210" spans="1:12" ht="36" customHeight="1" x14ac:dyDescent="0.2">
      <c r="A210" s="9" t="s">
        <v>465</v>
      </c>
      <c r="B210" s="11" t="s">
        <v>466</v>
      </c>
      <c r="C210" s="9" t="s">
        <v>25</v>
      </c>
      <c r="D210" s="9" t="s">
        <v>467</v>
      </c>
      <c r="E210" s="10" t="s">
        <v>173</v>
      </c>
      <c r="F210" s="11">
        <v>4026</v>
      </c>
      <c r="G210" s="12">
        <v>15.32</v>
      </c>
      <c r="H210" s="12">
        <f t="shared" si="25"/>
        <v>18.82</v>
      </c>
      <c r="I210" s="12">
        <f t="shared" si="26"/>
        <v>75769.320000000007</v>
      </c>
      <c r="J210" s="13">
        <f t="shared" si="20"/>
        <v>8.6369325684571095E-3</v>
      </c>
      <c r="L210" s="19"/>
    </row>
    <row r="211" spans="1:12" ht="36" customHeight="1" x14ac:dyDescent="0.2">
      <c r="A211" s="9" t="s">
        <v>468</v>
      </c>
      <c r="B211" s="11" t="s">
        <v>469</v>
      </c>
      <c r="C211" s="9" t="s">
        <v>25</v>
      </c>
      <c r="D211" s="9" t="s">
        <v>470</v>
      </c>
      <c r="E211" s="10" t="s">
        <v>173</v>
      </c>
      <c r="F211" s="11">
        <v>1260</v>
      </c>
      <c r="G211" s="12">
        <v>20.49</v>
      </c>
      <c r="H211" s="12">
        <f t="shared" si="25"/>
        <v>25.17</v>
      </c>
      <c r="I211" s="12">
        <f t="shared" si="26"/>
        <v>31714.2</v>
      </c>
      <c r="J211" s="13">
        <f t="shared" si="20"/>
        <v>3.6150965438592089E-3</v>
      </c>
      <c r="L211" s="19"/>
    </row>
    <row r="212" spans="1:12" ht="36" customHeight="1" x14ac:dyDescent="0.2">
      <c r="A212" s="9" t="s">
        <v>471</v>
      </c>
      <c r="B212" s="11" t="s">
        <v>472</v>
      </c>
      <c r="C212" s="9" t="s">
        <v>25</v>
      </c>
      <c r="D212" s="9" t="s">
        <v>473</v>
      </c>
      <c r="E212" s="10" t="s">
        <v>173</v>
      </c>
      <c r="F212" s="11">
        <v>1980</v>
      </c>
      <c r="G212" s="12">
        <v>28.49</v>
      </c>
      <c r="H212" s="12">
        <f t="shared" si="25"/>
        <v>35</v>
      </c>
      <c r="I212" s="12">
        <f t="shared" si="26"/>
        <v>69300</v>
      </c>
      <c r="J212" s="13">
        <f t="shared" si="20"/>
        <v>7.8994958248810674E-3</v>
      </c>
      <c r="L212" s="19"/>
    </row>
    <row r="213" spans="1:12" ht="36" customHeight="1" x14ac:dyDescent="0.2">
      <c r="A213" s="9" t="s">
        <v>474</v>
      </c>
      <c r="B213" s="11" t="s">
        <v>475</v>
      </c>
      <c r="C213" s="9" t="s">
        <v>25</v>
      </c>
      <c r="D213" s="9" t="s">
        <v>476</v>
      </c>
      <c r="E213" s="10" t="s">
        <v>173</v>
      </c>
      <c r="F213" s="11">
        <v>2356</v>
      </c>
      <c r="G213" s="12">
        <v>51.08</v>
      </c>
      <c r="H213" s="12">
        <f t="shared" si="25"/>
        <v>62.76</v>
      </c>
      <c r="I213" s="12">
        <f t="shared" si="26"/>
        <v>147862.56</v>
      </c>
      <c r="J213" s="13">
        <f t="shared" si="20"/>
        <v>1.6854829370508317E-2</v>
      </c>
      <c r="L213" s="19"/>
    </row>
    <row r="214" spans="1:12" ht="36" customHeight="1" x14ac:dyDescent="0.2">
      <c r="A214" s="9" t="s">
        <v>477</v>
      </c>
      <c r="B214" s="11" t="s">
        <v>478</v>
      </c>
      <c r="C214" s="9" t="s">
        <v>25</v>
      </c>
      <c r="D214" s="9" t="s">
        <v>479</v>
      </c>
      <c r="E214" s="10" t="s">
        <v>173</v>
      </c>
      <c r="F214" s="11">
        <v>123</v>
      </c>
      <c r="G214" s="12">
        <v>81.23</v>
      </c>
      <c r="H214" s="12">
        <f t="shared" si="25"/>
        <v>99.81</v>
      </c>
      <c r="I214" s="12">
        <f t="shared" si="26"/>
        <v>12276.63</v>
      </c>
      <c r="J214" s="13">
        <f t="shared" si="20"/>
        <v>1.3994110740059114E-3</v>
      </c>
      <c r="L214" s="19"/>
    </row>
    <row r="215" spans="1:12" ht="24" customHeight="1" x14ac:dyDescent="0.2">
      <c r="A215" s="9" t="s">
        <v>480</v>
      </c>
      <c r="B215" s="11" t="s">
        <v>481</v>
      </c>
      <c r="C215" s="9" t="s">
        <v>34</v>
      </c>
      <c r="D215" s="9" t="s">
        <v>482</v>
      </c>
      <c r="E215" s="10" t="s">
        <v>96</v>
      </c>
      <c r="F215" s="11">
        <v>6764</v>
      </c>
      <c r="G215" s="12">
        <v>1.48</v>
      </c>
      <c r="H215" s="12">
        <f t="shared" si="25"/>
        <v>1.81</v>
      </c>
      <c r="I215" s="12">
        <f t="shared" si="26"/>
        <v>12242.84</v>
      </c>
      <c r="J215" s="13">
        <f t="shared" si="20"/>
        <v>1.3955593573547898E-3</v>
      </c>
      <c r="L215" s="19"/>
    </row>
    <row r="216" spans="1:12" ht="24" customHeight="1" x14ac:dyDescent="0.2">
      <c r="A216" s="9" t="s">
        <v>483</v>
      </c>
      <c r="B216" s="11" t="s">
        <v>484</v>
      </c>
      <c r="C216" s="9" t="s">
        <v>34</v>
      </c>
      <c r="D216" s="9" t="s">
        <v>485</v>
      </c>
      <c r="E216" s="10" t="s">
        <v>96</v>
      </c>
      <c r="F216" s="11">
        <v>20</v>
      </c>
      <c r="G216" s="12">
        <v>1.62</v>
      </c>
      <c r="H216" s="12">
        <f t="shared" si="25"/>
        <v>1.99</v>
      </c>
      <c r="I216" s="12">
        <f t="shared" si="26"/>
        <v>39.799999999999997</v>
      </c>
      <c r="J216" s="13">
        <f t="shared" si="20"/>
        <v>4.5367955819663277E-6</v>
      </c>
      <c r="L216" s="19"/>
    </row>
    <row r="217" spans="1:12" ht="24" customHeight="1" x14ac:dyDescent="0.2">
      <c r="A217" s="9" t="s">
        <v>486</v>
      </c>
      <c r="B217" s="11" t="s">
        <v>487</v>
      </c>
      <c r="C217" s="9" t="s">
        <v>34</v>
      </c>
      <c r="D217" s="9" t="s">
        <v>488</v>
      </c>
      <c r="E217" s="10" t="s">
        <v>96</v>
      </c>
      <c r="F217" s="11">
        <v>30</v>
      </c>
      <c r="G217" s="12">
        <v>1.73</v>
      </c>
      <c r="H217" s="12">
        <f t="shared" si="25"/>
        <v>2.12</v>
      </c>
      <c r="I217" s="12">
        <f t="shared" si="26"/>
        <v>63.6</v>
      </c>
      <c r="J217" s="13">
        <f t="shared" si="20"/>
        <v>7.2497537440466948E-6</v>
      </c>
      <c r="L217" s="19"/>
    </row>
    <row r="218" spans="1:12" ht="24" customHeight="1" x14ac:dyDescent="0.2">
      <c r="A218" s="9" t="s">
        <v>489</v>
      </c>
      <c r="B218" s="11" t="s">
        <v>490</v>
      </c>
      <c r="C218" s="9" t="s">
        <v>34</v>
      </c>
      <c r="D218" s="9" t="s">
        <v>491</v>
      </c>
      <c r="E218" s="10" t="s">
        <v>96</v>
      </c>
      <c r="F218" s="11">
        <v>498</v>
      </c>
      <c r="G218" s="12">
        <v>1.79</v>
      </c>
      <c r="H218" s="12">
        <f t="shared" si="25"/>
        <v>2.19</v>
      </c>
      <c r="I218" s="12">
        <f t="shared" si="26"/>
        <v>1090.6199999999999</v>
      </c>
      <c r="J218" s="13">
        <f t="shared" si="20"/>
        <v>1.2431959792975165E-4</v>
      </c>
      <c r="L218" s="19"/>
    </row>
    <row r="219" spans="1:12" ht="24" customHeight="1" x14ac:dyDescent="0.2">
      <c r="A219" s="9" t="s">
        <v>492</v>
      </c>
      <c r="B219" s="11" t="s">
        <v>493</v>
      </c>
      <c r="C219" s="9" t="s">
        <v>34</v>
      </c>
      <c r="D219" s="9" t="s">
        <v>494</v>
      </c>
      <c r="E219" s="10" t="s">
        <v>96</v>
      </c>
      <c r="F219" s="11">
        <v>122</v>
      </c>
      <c r="G219" s="12">
        <v>2.2999999999999998</v>
      </c>
      <c r="H219" s="12">
        <f t="shared" si="25"/>
        <v>2.82</v>
      </c>
      <c r="I219" s="12">
        <f t="shared" si="26"/>
        <v>344.04</v>
      </c>
      <c r="J219" s="13">
        <f t="shared" si="20"/>
        <v>3.9217064121097877E-5</v>
      </c>
      <c r="L219" s="19"/>
    </row>
    <row r="220" spans="1:12" ht="24" customHeight="1" x14ac:dyDescent="0.2">
      <c r="A220" s="9" t="s">
        <v>495</v>
      </c>
      <c r="B220" s="11" t="s">
        <v>496</v>
      </c>
      <c r="C220" s="9" t="s">
        <v>34</v>
      </c>
      <c r="D220" s="9" t="s">
        <v>497</v>
      </c>
      <c r="E220" s="10" t="s">
        <v>96</v>
      </c>
      <c r="F220" s="11">
        <v>154</v>
      </c>
      <c r="G220" s="12">
        <v>2.46</v>
      </c>
      <c r="H220" s="12">
        <f t="shared" si="25"/>
        <v>3.02</v>
      </c>
      <c r="I220" s="12">
        <f t="shared" si="26"/>
        <v>465.08</v>
      </c>
      <c r="J220" s="13">
        <f t="shared" si="20"/>
        <v>5.3014394202535168E-5</v>
      </c>
      <c r="L220" s="19"/>
    </row>
    <row r="221" spans="1:12" ht="24" customHeight="1" x14ac:dyDescent="0.2">
      <c r="A221" s="9" t="s">
        <v>498</v>
      </c>
      <c r="B221" s="11" t="s">
        <v>499</v>
      </c>
      <c r="C221" s="9" t="s">
        <v>34</v>
      </c>
      <c r="D221" s="9" t="s">
        <v>500</v>
      </c>
      <c r="E221" s="10" t="s">
        <v>96</v>
      </c>
      <c r="F221" s="11">
        <v>218</v>
      </c>
      <c r="G221" s="12">
        <v>3.53</v>
      </c>
      <c r="H221" s="12">
        <f t="shared" si="25"/>
        <v>4.33</v>
      </c>
      <c r="I221" s="12">
        <f t="shared" si="26"/>
        <v>943.94</v>
      </c>
      <c r="J221" s="13">
        <f t="shared" si="20"/>
        <v>1.0759956838294712E-4</v>
      </c>
      <c r="L221" s="19"/>
    </row>
    <row r="222" spans="1:12" ht="24" customHeight="1" x14ac:dyDescent="0.2">
      <c r="A222" s="9" t="s">
        <v>501</v>
      </c>
      <c r="B222" s="11" t="s">
        <v>502</v>
      </c>
      <c r="C222" s="9" t="s">
        <v>34</v>
      </c>
      <c r="D222" s="9" t="s">
        <v>503</v>
      </c>
      <c r="E222" s="10" t="s">
        <v>96</v>
      </c>
      <c r="F222" s="11">
        <v>184</v>
      </c>
      <c r="G222" s="12">
        <v>4.88</v>
      </c>
      <c r="H222" s="12">
        <f t="shared" si="25"/>
        <v>5.99</v>
      </c>
      <c r="I222" s="12">
        <f t="shared" si="26"/>
        <v>1102.1600000000001</v>
      </c>
      <c r="J222" s="13">
        <f t="shared" si="20"/>
        <v>1.2563504066884443E-4</v>
      </c>
      <c r="L222" s="19"/>
    </row>
    <row r="223" spans="1:12" ht="24" customHeight="1" x14ac:dyDescent="0.2">
      <c r="A223" s="9" t="s">
        <v>504</v>
      </c>
      <c r="B223" s="11" t="s">
        <v>505</v>
      </c>
      <c r="C223" s="9" t="s">
        <v>34</v>
      </c>
      <c r="D223" s="9" t="s">
        <v>506</v>
      </c>
      <c r="E223" s="10" t="s">
        <v>96</v>
      </c>
      <c r="F223" s="11">
        <v>136</v>
      </c>
      <c r="G223" s="12">
        <v>16.14</v>
      </c>
      <c r="H223" s="12">
        <f t="shared" si="25"/>
        <v>19.829999999999998</v>
      </c>
      <c r="I223" s="12">
        <f t="shared" si="26"/>
        <v>2696.88</v>
      </c>
      <c r="J223" s="13">
        <f t="shared" si="20"/>
        <v>3.0741691630887814E-4</v>
      </c>
      <c r="L223" s="19"/>
    </row>
    <row r="224" spans="1:12" ht="24" customHeight="1" x14ac:dyDescent="0.2">
      <c r="A224" s="9" t="s">
        <v>507</v>
      </c>
      <c r="B224" s="11" t="s">
        <v>508</v>
      </c>
      <c r="C224" s="9" t="s">
        <v>34</v>
      </c>
      <c r="D224" s="9" t="s">
        <v>509</v>
      </c>
      <c r="E224" s="10" t="s">
        <v>96</v>
      </c>
      <c r="F224" s="11">
        <v>576</v>
      </c>
      <c r="G224" s="12">
        <v>4.32</v>
      </c>
      <c r="H224" s="12">
        <f t="shared" si="25"/>
        <v>5.3</v>
      </c>
      <c r="I224" s="12">
        <f t="shared" si="26"/>
        <v>3052.8</v>
      </c>
      <c r="J224" s="13">
        <f t="shared" si="20"/>
        <v>3.4798817971424135E-4</v>
      </c>
      <c r="L224" s="19"/>
    </row>
    <row r="225" spans="1:12" ht="24" customHeight="1" x14ac:dyDescent="0.2">
      <c r="A225" s="9" t="s">
        <v>510</v>
      </c>
      <c r="B225" s="11" t="s">
        <v>511</v>
      </c>
      <c r="C225" s="9" t="s">
        <v>34</v>
      </c>
      <c r="D225" s="9" t="s">
        <v>512</v>
      </c>
      <c r="E225" s="10" t="s">
        <v>96</v>
      </c>
      <c r="F225" s="11">
        <v>7</v>
      </c>
      <c r="G225" s="12">
        <v>1154.42</v>
      </c>
      <c r="H225" s="12">
        <f t="shared" si="25"/>
        <v>1418.55</v>
      </c>
      <c r="I225" s="12">
        <f t="shared" si="26"/>
        <v>9929.85</v>
      </c>
      <c r="J225" s="13">
        <f t="shared" si="20"/>
        <v>1.1319020002409131E-3</v>
      </c>
      <c r="L225" s="19"/>
    </row>
    <row r="226" spans="1:12" ht="24" customHeight="1" x14ac:dyDescent="0.2">
      <c r="A226" s="9" t="s">
        <v>513</v>
      </c>
      <c r="B226" s="11" t="s">
        <v>514</v>
      </c>
      <c r="C226" s="9" t="s">
        <v>34</v>
      </c>
      <c r="D226" s="9" t="s">
        <v>515</v>
      </c>
      <c r="E226" s="10" t="s">
        <v>96</v>
      </c>
      <c r="F226" s="11">
        <v>1</v>
      </c>
      <c r="G226" s="12">
        <v>2722.4</v>
      </c>
      <c r="H226" s="12">
        <f t="shared" si="25"/>
        <v>3345.28</v>
      </c>
      <c r="I226" s="12">
        <f t="shared" si="26"/>
        <v>3345.28</v>
      </c>
      <c r="J226" s="13">
        <f t="shared" si="20"/>
        <v>3.8132792774975673E-4</v>
      </c>
      <c r="L226" s="19"/>
    </row>
    <row r="227" spans="1:12" ht="24" customHeight="1" x14ac:dyDescent="0.2">
      <c r="A227" s="9" t="s">
        <v>516</v>
      </c>
      <c r="B227" s="11" t="s">
        <v>517</v>
      </c>
      <c r="C227" s="9" t="s">
        <v>34</v>
      </c>
      <c r="D227" s="9" t="s">
        <v>518</v>
      </c>
      <c r="E227" s="10" t="s">
        <v>96</v>
      </c>
      <c r="F227" s="11">
        <v>2</v>
      </c>
      <c r="G227" s="12">
        <v>1521.34</v>
      </c>
      <c r="H227" s="12">
        <f t="shared" si="25"/>
        <v>1869.42</v>
      </c>
      <c r="I227" s="12">
        <f t="shared" si="26"/>
        <v>3738.84</v>
      </c>
      <c r="J227" s="13">
        <f t="shared" si="20"/>
        <v>4.2618976868540162E-4</v>
      </c>
      <c r="L227" s="19"/>
    </row>
    <row r="228" spans="1:12" ht="24" customHeight="1" x14ac:dyDescent="0.2">
      <c r="A228" s="9" t="s">
        <v>519</v>
      </c>
      <c r="B228" s="11" t="s">
        <v>520</v>
      </c>
      <c r="C228" s="9" t="s">
        <v>34</v>
      </c>
      <c r="D228" s="9" t="s">
        <v>521</v>
      </c>
      <c r="E228" s="10" t="s">
        <v>96</v>
      </c>
      <c r="F228" s="11">
        <v>50</v>
      </c>
      <c r="G228" s="12">
        <v>43.82</v>
      </c>
      <c r="H228" s="12">
        <f t="shared" si="25"/>
        <v>53.84</v>
      </c>
      <c r="I228" s="12">
        <f t="shared" si="26"/>
        <v>2692</v>
      </c>
      <c r="J228" s="13">
        <f t="shared" si="20"/>
        <v>3.0686064589581291E-4</v>
      </c>
      <c r="L228" s="19"/>
    </row>
    <row r="229" spans="1:12" ht="24" customHeight="1" x14ac:dyDescent="0.2">
      <c r="A229" s="9" t="s">
        <v>522</v>
      </c>
      <c r="B229" s="11" t="s">
        <v>523</v>
      </c>
      <c r="C229" s="9" t="s">
        <v>34</v>
      </c>
      <c r="D229" s="9" t="s">
        <v>521</v>
      </c>
      <c r="E229" s="10" t="s">
        <v>96</v>
      </c>
      <c r="F229" s="11">
        <v>50</v>
      </c>
      <c r="G229" s="12">
        <v>100.03</v>
      </c>
      <c r="H229" s="12">
        <f t="shared" si="25"/>
        <v>122.91</v>
      </c>
      <c r="I229" s="12">
        <f t="shared" si="26"/>
        <v>6145.5</v>
      </c>
      <c r="J229" s="13">
        <f t="shared" si="20"/>
        <v>7.0052455399432329E-4</v>
      </c>
      <c r="L229" s="19"/>
    </row>
    <row r="230" spans="1:12" ht="24" customHeight="1" x14ac:dyDescent="0.2">
      <c r="A230" s="9" t="s">
        <v>524</v>
      </c>
      <c r="B230" s="11" t="s">
        <v>525</v>
      </c>
      <c r="C230" s="9" t="s">
        <v>34</v>
      </c>
      <c r="D230" s="9" t="s">
        <v>526</v>
      </c>
      <c r="E230" s="10" t="s">
        <v>96</v>
      </c>
      <c r="F230" s="11">
        <v>90</v>
      </c>
      <c r="G230" s="12">
        <v>77.25</v>
      </c>
      <c r="H230" s="12">
        <f t="shared" si="25"/>
        <v>94.92</v>
      </c>
      <c r="I230" s="12">
        <f t="shared" si="26"/>
        <v>8542.7999999999993</v>
      </c>
      <c r="J230" s="13">
        <f t="shared" si="20"/>
        <v>9.7379239441261153E-4</v>
      </c>
      <c r="L230" s="19"/>
    </row>
    <row r="231" spans="1:12" ht="24" customHeight="1" x14ac:dyDescent="0.2">
      <c r="A231" s="9" t="s">
        <v>527</v>
      </c>
      <c r="B231" s="11" t="s">
        <v>528</v>
      </c>
      <c r="C231" s="9" t="s">
        <v>34</v>
      </c>
      <c r="D231" s="9" t="s">
        <v>529</v>
      </c>
      <c r="E231" s="10" t="s">
        <v>173</v>
      </c>
      <c r="F231" s="11">
        <v>96</v>
      </c>
      <c r="G231" s="12">
        <v>106.91</v>
      </c>
      <c r="H231" s="12">
        <f t="shared" si="25"/>
        <v>131.37</v>
      </c>
      <c r="I231" s="12">
        <f t="shared" si="26"/>
        <v>12611.52</v>
      </c>
      <c r="J231" s="13">
        <f t="shared" si="20"/>
        <v>1.4375851311025122E-3</v>
      </c>
      <c r="L231" s="19"/>
    </row>
    <row r="232" spans="1:12" ht="24" customHeight="1" x14ac:dyDescent="0.2">
      <c r="A232" s="9" t="s">
        <v>530</v>
      </c>
      <c r="B232" s="11" t="s">
        <v>531</v>
      </c>
      <c r="C232" s="9" t="s">
        <v>25</v>
      </c>
      <c r="D232" s="9" t="s">
        <v>532</v>
      </c>
      <c r="E232" s="10" t="s">
        <v>173</v>
      </c>
      <c r="F232" s="11">
        <v>900</v>
      </c>
      <c r="G232" s="12">
        <v>21.32</v>
      </c>
      <c r="H232" s="12">
        <f t="shared" si="25"/>
        <v>26.19</v>
      </c>
      <c r="I232" s="12">
        <f t="shared" si="26"/>
        <v>23571</v>
      </c>
      <c r="J232" s="13">
        <f t="shared" si="20"/>
        <v>2.6868544890082491E-3</v>
      </c>
      <c r="L232" s="19"/>
    </row>
    <row r="233" spans="1:12" ht="24" customHeight="1" x14ac:dyDescent="0.2">
      <c r="A233" s="9" t="s">
        <v>533</v>
      </c>
      <c r="B233" s="11" t="s">
        <v>534</v>
      </c>
      <c r="C233" s="9" t="s">
        <v>25</v>
      </c>
      <c r="D233" s="9" t="s">
        <v>535</v>
      </c>
      <c r="E233" s="10" t="s">
        <v>177</v>
      </c>
      <c r="F233" s="11">
        <v>125.41</v>
      </c>
      <c r="G233" s="12">
        <v>64.400000000000006</v>
      </c>
      <c r="H233" s="12">
        <f t="shared" si="25"/>
        <v>79.13</v>
      </c>
      <c r="I233" s="12">
        <f t="shared" si="26"/>
        <v>9923.69</v>
      </c>
      <c r="J233" s="13">
        <f t="shared" si="20"/>
        <v>1.1311998228342569E-3</v>
      </c>
      <c r="L233" s="19"/>
    </row>
    <row r="234" spans="1:12" ht="24" customHeight="1" x14ac:dyDescent="0.2">
      <c r="A234" s="9" t="s">
        <v>536</v>
      </c>
      <c r="B234" s="11" t="s">
        <v>537</v>
      </c>
      <c r="C234" s="9" t="s">
        <v>25</v>
      </c>
      <c r="D234" s="9" t="s">
        <v>538</v>
      </c>
      <c r="E234" s="10" t="s">
        <v>177</v>
      </c>
      <c r="F234" s="11">
        <v>108.07</v>
      </c>
      <c r="G234" s="12">
        <v>39.04</v>
      </c>
      <c r="H234" s="12">
        <f t="shared" si="25"/>
        <v>47.97</v>
      </c>
      <c r="I234" s="12">
        <f t="shared" si="26"/>
        <v>5184.12</v>
      </c>
      <c r="J234" s="13">
        <f t="shared" si="20"/>
        <v>5.909370028237004E-4</v>
      </c>
      <c r="L234" s="19"/>
    </row>
    <row r="235" spans="1:12" ht="24" customHeight="1" x14ac:dyDescent="0.2">
      <c r="A235" s="9" t="s">
        <v>539</v>
      </c>
      <c r="B235" s="11" t="s">
        <v>186</v>
      </c>
      <c r="C235" s="9" t="s">
        <v>34</v>
      </c>
      <c r="D235" s="9" t="s">
        <v>187</v>
      </c>
      <c r="E235" s="10" t="s">
        <v>188</v>
      </c>
      <c r="F235" s="11">
        <v>17.34</v>
      </c>
      <c r="G235" s="12">
        <v>22.2</v>
      </c>
      <c r="H235" s="12">
        <f t="shared" si="25"/>
        <v>27.27</v>
      </c>
      <c r="I235" s="12">
        <f t="shared" si="26"/>
        <v>472.86</v>
      </c>
      <c r="J235" s="13">
        <f t="shared" si="20"/>
        <v>5.3901235147954715E-5</v>
      </c>
      <c r="L235" s="19"/>
    </row>
    <row r="236" spans="1:12" ht="36" customHeight="1" x14ac:dyDescent="0.2">
      <c r="A236" s="9" t="s">
        <v>540</v>
      </c>
      <c r="B236" s="11" t="s">
        <v>182</v>
      </c>
      <c r="C236" s="9" t="s">
        <v>25</v>
      </c>
      <c r="D236" s="9" t="s">
        <v>183</v>
      </c>
      <c r="E236" s="10" t="s">
        <v>184</v>
      </c>
      <c r="F236" s="11">
        <v>260.10000000000002</v>
      </c>
      <c r="G236" s="12">
        <v>1.03</v>
      </c>
      <c r="H236" s="12">
        <f t="shared" si="25"/>
        <v>1.26</v>
      </c>
      <c r="I236" s="12">
        <f t="shared" si="26"/>
        <v>327.73</v>
      </c>
      <c r="J236" s="13">
        <f t="shared" si="20"/>
        <v>3.7357889851201623E-5</v>
      </c>
      <c r="L236" s="19"/>
    </row>
    <row r="237" spans="1:12" ht="24" customHeight="1" x14ac:dyDescent="0.2">
      <c r="A237" s="9" t="s">
        <v>541</v>
      </c>
      <c r="B237" s="11" t="s">
        <v>542</v>
      </c>
      <c r="C237" s="9" t="s">
        <v>34</v>
      </c>
      <c r="D237" s="9" t="s">
        <v>543</v>
      </c>
      <c r="E237" s="10" t="s">
        <v>96</v>
      </c>
      <c r="F237" s="11">
        <v>16</v>
      </c>
      <c r="G237" s="12">
        <v>2602.94</v>
      </c>
      <c r="H237" s="12">
        <f t="shared" si="25"/>
        <v>3198.49</v>
      </c>
      <c r="I237" s="12">
        <f t="shared" si="26"/>
        <v>51175.839999999997</v>
      </c>
      <c r="J237" s="13">
        <f t="shared" si="20"/>
        <v>5.8335257491310463E-3</v>
      </c>
      <c r="L237" s="19"/>
    </row>
    <row r="238" spans="1:12" ht="24" customHeight="1" x14ac:dyDescent="0.2">
      <c r="A238" s="9" t="s">
        <v>544</v>
      </c>
      <c r="B238" s="11" t="s">
        <v>545</v>
      </c>
      <c r="C238" s="9" t="s">
        <v>34</v>
      </c>
      <c r="D238" s="9" t="s">
        <v>546</v>
      </c>
      <c r="E238" s="10" t="s">
        <v>96</v>
      </c>
      <c r="F238" s="11">
        <v>16</v>
      </c>
      <c r="G238" s="12">
        <v>1462.94</v>
      </c>
      <c r="H238" s="12">
        <f t="shared" si="25"/>
        <v>1797.66</v>
      </c>
      <c r="I238" s="12">
        <f t="shared" si="26"/>
        <v>28762.560000000001</v>
      </c>
      <c r="J238" s="13">
        <f t="shared" si="20"/>
        <v>3.2786395762321964E-3</v>
      </c>
      <c r="L238" s="19"/>
    </row>
    <row r="239" spans="1:12" ht="24" customHeight="1" x14ac:dyDescent="0.2">
      <c r="A239" s="9" t="s">
        <v>547</v>
      </c>
      <c r="B239" s="11" t="s">
        <v>548</v>
      </c>
      <c r="C239" s="9" t="s">
        <v>34</v>
      </c>
      <c r="D239" s="9" t="s">
        <v>549</v>
      </c>
      <c r="E239" s="10" t="s">
        <v>96</v>
      </c>
      <c r="F239" s="11">
        <v>16</v>
      </c>
      <c r="G239" s="12">
        <v>1462.94</v>
      </c>
      <c r="H239" s="12">
        <f t="shared" si="25"/>
        <v>1797.66</v>
      </c>
      <c r="I239" s="12">
        <f t="shared" si="26"/>
        <v>28762.560000000001</v>
      </c>
      <c r="J239" s="13">
        <f t="shared" si="20"/>
        <v>3.2786395762321964E-3</v>
      </c>
      <c r="L239" s="19"/>
    </row>
    <row r="240" spans="1:12" ht="24" customHeight="1" x14ac:dyDescent="0.2">
      <c r="A240" s="9" t="s">
        <v>550</v>
      </c>
      <c r="B240" s="11" t="s">
        <v>551</v>
      </c>
      <c r="C240" s="9" t="s">
        <v>34</v>
      </c>
      <c r="D240" s="9" t="s">
        <v>552</v>
      </c>
      <c r="E240" s="10" t="s">
        <v>96</v>
      </c>
      <c r="F240" s="11">
        <v>16</v>
      </c>
      <c r="G240" s="12">
        <v>119.46</v>
      </c>
      <c r="H240" s="12">
        <f t="shared" si="25"/>
        <v>146.79</v>
      </c>
      <c r="I240" s="12">
        <f t="shared" si="26"/>
        <v>2348.64</v>
      </c>
      <c r="J240" s="13">
        <f t="shared" ref="J240:J303" si="27">I240 / 8772711.77</f>
        <v>2.677210948650602E-4</v>
      </c>
      <c r="L240" s="19"/>
    </row>
    <row r="241" spans="1:12" ht="24" customHeight="1" x14ac:dyDescent="0.2">
      <c r="A241" s="9" t="s">
        <v>553</v>
      </c>
      <c r="B241" s="11" t="s">
        <v>554</v>
      </c>
      <c r="C241" s="9" t="s">
        <v>34</v>
      </c>
      <c r="D241" s="9" t="s">
        <v>555</v>
      </c>
      <c r="E241" s="10" t="s">
        <v>96</v>
      </c>
      <c r="F241" s="11">
        <v>48</v>
      </c>
      <c r="G241" s="12">
        <v>19.91</v>
      </c>
      <c r="H241" s="12">
        <f t="shared" si="25"/>
        <v>24.46</v>
      </c>
      <c r="I241" s="12">
        <f t="shared" si="26"/>
        <v>1174.08</v>
      </c>
      <c r="J241" s="13">
        <f t="shared" si="27"/>
        <v>1.3383318987123181E-4</v>
      </c>
      <c r="L241" s="19"/>
    </row>
    <row r="242" spans="1:12" ht="24" customHeight="1" x14ac:dyDescent="0.2">
      <c r="A242" s="9" t="s">
        <v>556</v>
      </c>
      <c r="B242" s="11" t="s">
        <v>557</v>
      </c>
      <c r="C242" s="9" t="s">
        <v>34</v>
      </c>
      <c r="D242" s="9" t="s">
        <v>558</v>
      </c>
      <c r="E242" s="10" t="s">
        <v>173</v>
      </c>
      <c r="F242" s="11">
        <v>7.5</v>
      </c>
      <c r="G242" s="12">
        <v>5.97</v>
      </c>
      <c r="H242" s="12">
        <f t="shared" si="25"/>
        <v>7.33</v>
      </c>
      <c r="I242" s="12">
        <f t="shared" si="26"/>
        <v>54.98</v>
      </c>
      <c r="J242" s="13">
        <f t="shared" si="27"/>
        <v>6.2671613340831325E-6</v>
      </c>
      <c r="L242" s="19"/>
    </row>
    <row r="243" spans="1:12" ht="24" customHeight="1" x14ac:dyDescent="0.2">
      <c r="A243" s="9" t="s">
        <v>559</v>
      </c>
      <c r="B243" s="11" t="s">
        <v>560</v>
      </c>
      <c r="C243" s="9" t="s">
        <v>25</v>
      </c>
      <c r="D243" s="9" t="s">
        <v>561</v>
      </c>
      <c r="E243" s="10" t="s">
        <v>173</v>
      </c>
      <c r="F243" s="11">
        <v>5191.5</v>
      </c>
      <c r="G243" s="12">
        <v>0.52</v>
      </c>
      <c r="H243" s="12">
        <f t="shared" si="25"/>
        <v>0.63</v>
      </c>
      <c r="I243" s="12">
        <f t="shared" si="26"/>
        <v>3270.65</v>
      </c>
      <c r="J243" s="13">
        <f t="shared" si="27"/>
        <v>3.7282086608437614E-4</v>
      </c>
      <c r="L243" s="19"/>
    </row>
    <row r="244" spans="1:12" ht="24" customHeight="1" x14ac:dyDescent="0.2">
      <c r="A244" s="9" t="s">
        <v>562</v>
      </c>
      <c r="B244" s="11" t="s">
        <v>563</v>
      </c>
      <c r="C244" s="9" t="s">
        <v>34</v>
      </c>
      <c r="D244" s="9" t="s">
        <v>564</v>
      </c>
      <c r="E244" s="10" t="s">
        <v>96</v>
      </c>
      <c r="F244" s="11">
        <v>1</v>
      </c>
      <c r="G244" s="12">
        <v>14085.94</v>
      </c>
      <c r="H244" s="12">
        <f t="shared" si="25"/>
        <v>17308.8</v>
      </c>
      <c r="I244" s="12">
        <f t="shared" si="26"/>
        <v>17308.8</v>
      </c>
      <c r="J244" s="13">
        <f t="shared" si="27"/>
        <v>1.9730273208326322E-3</v>
      </c>
      <c r="L244" s="19"/>
    </row>
    <row r="245" spans="1:12" ht="24" customHeight="1" x14ac:dyDescent="0.2">
      <c r="A245" s="9" t="s">
        <v>565</v>
      </c>
      <c r="B245" s="11" t="s">
        <v>566</v>
      </c>
      <c r="C245" s="9" t="s">
        <v>34</v>
      </c>
      <c r="D245" s="9" t="s">
        <v>567</v>
      </c>
      <c r="E245" s="10" t="s">
        <v>96</v>
      </c>
      <c r="F245" s="11">
        <v>1</v>
      </c>
      <c r="G245" s="12">
        <v>2675.94</v>
      </c>
      <c r="H245" s="12">
        <f t="shared" si="25"/>
        <v>3288.19</v>
      </c>
      <c r="I245" s="12">
        <f t="shared" si="26"/>
        <v>3288.19</v>
      </c>
      <c r="J245" s="13">
        <f t="shared" si="27"/>
        <v>3.748202478559261E-4</v>
      </c>
      <c r="L245" s="19"/>
    </row>
    <row r="246" spans="1:12" ht="24" customHeight="1" x14ac:dyDescent="0.2">
      <c r="A246" s="9" t="s">
        <v>568</v>
      </c>
      <c r="B246" s="11" t="s">
        <v>569</v>
      </c>
      <c r="C246" s="9" t="s">
        <v>34</v>
      </c>
      <c r="D246" s="9" t="s">
        <v>570</v>
      </c>
      <c r="E246" s="10" t="s">
        <v>96</v>
      </c>
      <c r="F246" s="11">
        <v>8</v>
      </c>
      <c r="G246" s="12">
        <v>2884.94</v>
      </c>
      <c r="H246" s="12">
        <f t="shared" si="25"/>
        <v>3545.01</v>
      </c>
      <c r="I246" s="12">
        <f t="shared" si="26"/>
        <v>28360.080000000002</v>
      </c>
      <c r="J246" s="13">
        <f t="shared" si="27"/>
        <v>3.2327609459349652E-3</v>
      </c>
      <c r="L246" s="19"/>
    </row>
    <row r="247" spans="1:12" ht="24" customHeight="1" x14ac:dyDescent="0.2">
      <c r="A247" s="5" t="s">
        <v>571</v>
      </c>
      <c r="B247" s="5"/>
      <c r="C247" s="5"/>
      <c r="D247" s="5" t="s">
        <v>572</v>
      </c>
      <c r="E247" s="5"/>
      <c r="F247" s="6"/>
      <c r="G247" s="5"/>
      <c r="H247" s="5"/>
      <c r="I247" s="7">
        <f>SUM(I248:I256)</f>
        <v>17644.440000000002</v>
      </c>
      <c r="J247" s="8">
        <f t="shared" si="27"/>
        <v>2.0112868703082904E-3</v>
      </c>
    </row>
    <row r="248" spans="1:12" ht="24" customHeight="1" x14ac:dyDescent="0.2">
      <c r="A248" s="9" t="s">
        <v>573</v>
      </c>
      <c r="B248" s="11" t="s">
        <v>574</v>
      </c>
      <c r="C248" s="9" t="s">
        <v>25</v>
      </c>
      <c r="D248" s="9" t="s">
        <v>575</v>
      </c>
      <c r="E248" s="10" t="s">
        <v>96</v>
      </c>
      <c r="F248" s="11">
        <v>36</v>
      </c>
      <c r="G248" s="12">
        <v>50.47</v>
      </c>
      <c r="H248" s="12">
        <f t="shared" ref="H248:H256" si="28">TRUNC(G248 * (1 + 22.88 / 100), 2)</f>
        <v>62.01</v>
      </c>
      <c r="I248" s="12">
        <f t="shared" ref="I248:I256" si="29">ROUND(F248*H248,2)</f>
        <v>2232.36</v>
      </c>
      <c r="J248" s="13">
        <f t="shared" si="27"/>
        <v>2.54466356416039E-4</v>
      </c>
      <c r="L248" s="19"/>
    </row>
    <row r="249" spans="1:12" ht="36" customHeight="1" x14ac:dyDescent="0.2">
      <c r="A249" s="9" t="s">
        <v>576</v>
      </c>
      <c r="B249" s="11" t="s">
        <v>577</v>
      </c>
      <c r="C249" s="9" t="s">
        <v>34</v>
      </c>
      <c r="D249" s="9" t="s">
        <v>578</v>
      </c>
      <c r="E249" s="10" t="s">
        <v>96</v>
      </c>
      <c r="F249" s="11">
        <v>36</v>
      </c>
      <c r="G249" s="12">
        <v>112.01</v>
      </c>
      <c r="H249" s="12">
        <f t="shared" si="28"/>
        <v>137.63</v>
      </c>
      <c r="I249" s="12">
        <f t="shared" si="29"/>
        <v>4954.68</v>
      </c>
      <c r="J249" s="13">
        <f t="shared" si="27"/>
        <v>5.6478317422253583E-4</v>
      </c>
      <c r="L249" s="19"/>
    </row>
    <row r="250" spans="1:12" ht="24" customHeight="1" x14ac:dyDescent="0.2">
      <c r="A250" s="9" t="s">
        <v>579</v>
      </c>
      <c r="B250" s="11" t="s">
        <v>580</v>
      </c>
      <c r="C250" s="9" t="s">
        <v>25</v>
      </c>
      <c r="D250" s="9" t="s">
        <v>581</v>
      </c>
      <c r="E250" s="10" t="s">
        <v>173</v>
      </c>
      <c r="F250" s="11">
        <v>170</v>
      </c>
      <c r="G250" s="12">
        <v>24.93</v>
      </c>
      <c r="H250" s="12">
        <f t="shared" si="28"/>
        <v>30.63</v>
      </c>
      <c r="I250" s="12">
        <f t="shared" si="29"/>
        <v>5207.1000000000004</v>
      </c>
      <c r="J250" s="13">
        <f t="shared" si="27"/>
        <v>5.9355648931801175E-4</v>
      </c>
      <c r="L250" s="19"/>
    </row>
    <row r="251" spans="1:12" ht="24" customHeight="1" x14ac:dyDescent="0.2">
      <c r="A251" s="9" t="s">
        <v>582</v>
      </c>
      <c r="B251" s="11" t="s">
        <v>499</v>
      </c>
      <c r="C251" s="9" t="s">
        <v>34</v>
      </c>
      <c r="D251" s="9" t="s">
        <v>500</v>
      </c>
      <c r="E251" s="10" t="s">
        <v>96</v>
      </c>
      <c r="F251" s="11">
        <v>22</v>
      </c>
      <c r="G251" s="12">
        <v>3.53</v>
      </c>
      <c r="H251" s="12">
        <f t="shared" si="28"/>
        <v>4.33</v>
      </c>
      <c r="I251" s="12">
        <f t="shared" si="29"/>
        <v>95.26</v>
      </c>
      <c r="J251" s="13">
        <f t="shared" si="27"/>
        <v>1.0858672038646041E-5</v>
      </c>
      <c r="L251" s="19"/>
    </row>
    <row r="252" spans="1:12" ht="24" customHeight="1" x14ac:dyDescent="0.2">
      <c r="A252" s="9" t="s">
        <v>583</v>
      </c>
      <c r="B252" s="11" t="s">
        <v>584</v>
      </c>
      <c r="C252" s="9" t="s">
        <v>34</v>
      </c>
      <c r="D252" s="9" t="s">
        <v>585</v>
      </c>
      <c r="E252" s="10" t="s">
        <v>96</v>
      </c>
      <c r="F252" s="11">
        <v>4</v>
      </c>
      <c r="G252" s="12">
        <v>13.53</v>
      </c>
      <c r="H252" s="12">
        <f t="shared" si="28"/>
        <v>16.62</v>
      </c>
      <c r="I252" s="12">
        <f t="shared" si="29"/>
        <v>66.48</v>
      </c>
      <c r="J252" s="13">
        <f t="shared" si="27"/>
        <v>7.5780444796261676E-6</v>
      </c>
      <c r="L252" s="19"/>
    </row>
    <row r="253" spans="1:12" ht="36" customHeight="1" x14ac:dyDescent="0.2">
      <c r="A253" s="9" t="s">
        <v>586</v>
      </c>
      <c r="B253" s="11" t="s">
        <v>587</v>
      </c>
      <c r="C253" s="9" t="s">
        <v>34</v>
      </c>
      <c r="D253" s="9" t="s">
        <v>588</v>
      </c>
      <c r="E253" s="10" t="s">
        <v>96</v>
      </c>
      <c r="F253" s="11">
        <v>36</v>
      </c>
      <c r="G253" s="12">
        <v>46.67</v>
      </c>
      <c r="H253" s="12">
        <f t="shared" si="28"/>
        <v>57.34</v>
      </c>
      <c r="I253" s="12">
        <f t="shared" si="29"/>
        <v>2064.2399999999998</v>
      </c>
      <c r="J253" s="13">
        <f t="shared" si="27"/>
        <v>2.3530238472658721E-4</v>
      </c>
      <c r="L253" s="19"/>
    </row>
    <row r="254" spans="1:12" ht="36" customHeight="1" x14ac:dyDescent="0.2">
      <c r="A254" s="9" t="s">
        <v>589</v>
      </c>
      <c r="B254" s="11" t="s">
        <v>590</v>
      </c>
      <c r="C254" s="9" t="s">
        <v>34</v>
      </c>
      <c r="D254" s="9" t="s">
        <v>591</v>
      </c>
      <c r="E254" s="10" t="s">
        <v>96</v>
      </c>
      <c r="F254" s="11">
        <v>8</v>
      </c>
      <c r="G254" s="12">
        <v>16.739999999999998</v>
      </c>
      <c r="H254" s="12">
        <f t="shared" si="28"/>
        <v>20.57</v>
      </c>
      <c r="I254" s="12">
        <f t="shared" si="29"/>
        <v>164.56</v>
      </c>
      <c r="J254" s="13">
        <f t="shared" si="27"/>
        <v>1.8758167863527107E-5</v>
      </c>
      <c r="L254" s="19"/>
    </row>
    <row r="255" spans="1:12" ht="24" customHeight="1" x14ac:dyDescent="0.2">
      <c r="A255" s="9" t="s">
        <v>592</v>
      </c>
      <c r="B255" s="11" t="s">
        <v>534</v>
      </c>
      <c r="C255" s="9" t="s">
        <v>25</v>
      </c>
      <c r="D255" s="9" t="s">
        <v>535</v>
      </c>
      <c r="E255" s="10" t="s">
        <v>177</v>
      </c>
      <c r="F255" s="11">
        <v>22.5</v>
      </c>
      <c r="G255" s="12">
        <v>64.400000000000006</v>
      </c>
      <c r="H255" s="12">
        <f t="shared" si="28"/>
        <v>79.13</v>
      </c>
      <c r="I255" s="12">
        <f t="shared" si="29"/>
        <v>1780.43</v>
      </c>
      <c r="J255" s="13">
        <f t="shared" si="27"/>
        <v>2.0295092859297259E-4</v>
      </c>
      <c r="L255" s="19"/>
    </row>
    <row r="256" spans="1:12" ht="24" customHeight="1" x14ac:dyDescent="0.2">
      <c r="A256" s="9" t="s">
        <v>593</v>
      </c>
      <c r="B256" s="11" t="s">
        <v>537</v>
      </c>
      <c r="C256" s="9" t="s">
        <v>25</v>
      </c>
      <c r="D256" s="9" t="s">
        <v>538</v>
      </c>
      <c r="E256" s="10" t="s">
        <v>177</v>
      </c>
      <c r="F256" s="11">
        <v>22.5</v>
      </c>
      <c r="G256" s="12">
        <v>39.04</v>
      </c>
      <c r="H256" s="12">
        <f t="shared" si="28"/>
        <v>47.97</v>
      </c>
      <c r="I256" s="12">
        <f t="shared" si="29"/>
        <v>1079.33</v>
      </c>
      <c r="J256" s="13">
        <f t="shared" si="27"/>
        <v>1.2303265265034463E-4</v>
      </c>
      <c r="L256" s="19"/>
    </row>
    <row r="257" spans="1:12" ht="24" customHeight="1" x14ac:dyDescent="0.2">
      <c r="A257" s="5" t="s">
        <v>594</v>
      </c>
      <c r="B257" s="5"/>
      <c r="C257" s="5"/>
      <c r="D257" s="5" t="s">
        <v>595</v>
      </c>
      <c r="E257" s="5"/>
      <c r="F257" s="6"/>
      <c r="G257" s="5"/>
      <c r="H257" s="5"/>
      <c r="I257" s="7">
        <f>SUM(I258:I260)</f>
        <v>27877.599999999999</v>
      </c>
      <c r="J257" s="8">
        <f t="shared" si="27"/>
        <v>3.1777631285383038E-3</v>
      </c>
    </row>
    <row r="258" spans="1:12" ht="36" customHeight="1" x14ac:dyDescent="0.2">
      <c r="A258" s="9" t="s">
        <v>596</v>
      </c>
      <c r="B258" s="11" t="s">
        <v>475</v>
      </c>
      <c r="C258" s="9" t="s">
        <v>25</v>
      </c>
      <c r="D258" s="9" t="s">
        <v>476</v>
      </c>
      <c r="E258" s="10" t="s">
        <v>173</v>
      </c>
      <c r="F258" s="11">
        <v>210</v>
      </c>
      <c r="G258" s="12">
        <v>51.08</v>
      </c>
      <c r="H258" s="12">
        <f>TRUNC(G258 * (1 + 22.88 / 100), 2)</f>
        <v>62.76</v>
      </c>
      <c r="I258" s="12">
        <f>ROUND(F258*H258,2)</f>
        <v>13179.6</v>
      </c>
      <c r="J258" s="13">
        <f t="shared" si="27"/>
        <v>1.5023404786955632E-3</v>
      </c>
      <c r="L258" s="19"/>
    </row>
    <row r="259" spans="1:12" ht="36" customHeight="1" x14ac:dyDescent="0.2">
      <c r="A259" s="9" t="s">
        <v>597</v>
      </c>
      <c r="B259" s="11" t="s">
        <v>466</v>
      </c>
      <c r="C259" s="9" t="s">
        <v>25</v>
      </c>
      <c r="D259" s="9" t="s">
        <v>467</v>
      </c>
      <c r="E259" s="10" t="s">
        <v>173</v>
      </c>
      <c r="F259" s="11">
        <v>280</v>
      </c>
      <c r="G259" s="12">
        <v>15.32</v>
      </c>
      <c r="H259" s="12">
        <f>TRUNC(G259 * (1 + 22.88 / 100), 2)</f>
        <v>18.82</v>
      </c>
      <c r="I259" s="12">
        <f>ROUND(F259*H259,2)</f>
        <v>5269.6</v>
      </c>
      <c r="J259" s="13">
        <f t="shared" si="27"/>
        <v>6.0068085423944126E-4</v>
      </c>
      <c r="L259" s="19"/>
    </row>
    <row r="260" spans="1:12" ht="24" customHeight="1" x14ac:dyDescent="0.2">
      <c r="A260" s="9" t="s">
        <v>598</v>
      </c>
      <c r="B260" s="11" t="s">
        <v>531</v>
      </c>
      <c r="C260" s="9" t="s">
        <v>25</v>
      </c>
      <c r="D260" s="9" t="s">
        <v>532</v>
      </c>
      <c r="E260" s="10" t="s">
        <v>173</v>
      </c>
      <c r="F260" s="11">
        <v>360</v>
      </c>
      <c r="G260" s="12">
        <v>21.32</v>
      </c>
      <c r="H260" s="12">
        <f>TRUNC(G260 * (1 + 22.88 / 100), 2)</f>
        <v>26.19</v>
      </c>
      <c r="I260" s="12">
        <f>ROUND(F260*H260,2)</f>
        <v>9428.4</v>
      </c>
      <c r="J260" s="13">
        <f t="shared" si="27"/>
        <v>1.0747417956032995E-3</v>
      </c>
      <c r="L260" s="19"/>
    </row>
    <row r="261" spans="1:12" ht="24" customHeight="1" x14ac:dyDescent="0.2">
      <c r="A261" s="5" t="s">
        <v>599</v>
      </c>
      <c r="B261" s="5"/>
      <c r="C261" s="5"/>
      <c r="D261" s="5" t="s">
        <v>600</v>
      </c>
      <c r="E261" s="5"/>
      <c r="F261" s="6"/>
      <c r="G261" s="5"/>
      <c r="H261" s="5"/>
      <c r="I261" s="7">
        <f>I262</f>
        <v>236875.61999999997</v>
      </c>
      <c r="J261" s="8">
        <f t="shared" si="27"/>
        <v>2.7001413725917953E-2</v>
      </c>
    </row>
    <row r="262" spans="1:12" ht="24" customHeight="1" x14ac:dyDescent="0.2">
      <c r="A262" s="5" t="s">
        <v>601</v>
      </c>
      <c r="B262" s="5"/>
      <c r="C262" s="5"/>
      <c r="D262" s="5" t="s">
        <v>602</v>
      </c>
      <c r="E262" s="5"/>
      <c r="F262" s="6"/>
      <c r="G262" s="5"/>
      <c r="H262" s="5"/>
      <c r="I262" s="7">
        <f>SUM(I263:I273)</f>
        <v>236875.61999999997</v>
      </c>
      <c r="J262" s="8">
        <f t="shared" si="27"/>
        <v>2.7001413725917953E-2</v>
      </c>
    </row>
    <row r="263" spans="1:12" ht="24" customHeight="1" x14ac:dyDescent="0.2">
      <c r="A263" s="9" t="s">
        <v>603</v>
      </c>
      <c r="B263" s="11" t="s">
        <v>604</v>
      </c>
      <c r="C263" s="9" t="s">
        <v>34</v>
      </c>
      <c r="D263" s="9" t="s">
        <v>605</v>
      </c>
      <c r="E263" s="10" t="s">
        <v>96</v>
      </c>
      <c r="F263" s="11">
        <v>873</v>
      </c>
      <c r="G263" s="12">
        <v>24.77</v>
      </c>
      <c r="H263" s="12">
        <f t="shared" ref="H263:H273" si="30">TRUNC(G263 * (1 + 22.88 / 100), 2)</f>
        <v>30.43</v>
      </c>
      <c r="I263" s="12">
        <f t="shared" ref="I263:I273" si="31">ROUND(F263*H263,2)</f>
        <v>26565.39</v>
      </c>
      <c r="J263" s="13">
        <f t="shared" si="27"/>
        <v>3.0281845222415189E-3</v>
      </c>
      <c r="L263" s="19"/>
    </row>
    <row r="264" spans="1:12" ht="24" customHeight="1" x14ac:dyDescent="0.2">
      <c r="A264" s="9" t="s">
        <v>606</v>
      </c>
      <c r="B264" s="11" t="s">
        <v>607</v>
      </c>
      <c r="C264" s="9" t="s">
        <v>34</v>
      </c>
      <c r="D264" s="9" t="s">
        <v>608</v>
      </c>
      <c r="E264" s="10" t="s">
        <v>96</v>
      </c>
      <c r="F264" s="11">
        <v>60</v>
      </c>
      <c r="G264" s="12">
        <v>116.07</v>
      </c>
      <c r="H264" s="12">
        <f t="shared" si="30"/>
        <v>142.62</v>
      </c>
      <c r="I264" s="12">
        <f t="shared" si="31"/>
        <v>8557.2000000000007</v>
      </c>
      <c r="J264" s="13">
        <f t="shared" si="27"/>
        <v>9.7543384809050911E-4</v>
      </c>
      <c r="L264" s="19"/>
    </row>
    <row r="265" spans="1:12" ht="24" customHeight="1" x14ac:dyDescent="0.2">
      <c r="A265" s="9" t="s">
        <v>609</v>
      </c>
      <c r="B265" s="11" t="s">
        <v>610</v>
      </c>
      <c r="C265" s="9" t="s">
        <v>34</v>
      </c>
      <c r="D265" s="9" t="s">
        <v>611</v>
      </c>
      <c r="E265" s="10" t="s">
        <v>96</v>
      </c>
      <c r="F265" s="11">
        <v>4</v>
      </c>
      <c r="G265" s="12">
        <v>1298.57</v>
      </c>
      <c r="H265" s="12">
        <f t="shared" si="30"/>
        <v>1595.68</v>
      </c>
      <c r="I265" s="12">
        <f t="shared" si="31"/>
        <v>6382.72</v>
      </c>
      <c r="J265" s="13">
        <f t="shared" si="27"/>
        <v>7.2756522354090758E-4</v>
      </c>
      <c r="L265" s="19"/>
    </row>
    <row r="266" spans="1:12" ht="24" customHeight="1" x14ac:dyDescent="0.2">
      <c r="A266" s="9" t="s">
        <v>612</v>
      </c>
      <c r="B266" s="11" t="s">
        <v>613</v>
      </c>
      <c r="C266" s="9" t="s">
        <v>34</v>
      </c>
      <c r="D266" s="9" t="s">
        <v>614</v>
      </c>
      <c r="E266" s="10" t="s">
        <v>173</v>
      </c>
      <c r="F266" s="11">
        <v>31474</v>
      </c>
      <c r="G266" s="12">
        <v>1.73</v>
      </c>
      <c r="H266" s="12">
        <f t="shared" si="30"/>
        <v>2.12</v>
      </c>
      <c r="I266" s="12">
        <f t="shared" si="31"/>
        <v>66724.88</v>
      </c>
      <c r="J266" s="13">
        <f t="shared" si="27"/>
        <v>7.6059583113375221E-3</v>
      </c>
      <c r="L266" s="19"/>
    </row>
    <row r="267" spans="1:12" ht="36" customHeight="1" x14ac:dyDescent="0.2">
      <c r="A267" s="9" t="s">
        <v>615</v>
      </c>
      <c r="B267" s="11" t="s">
        <v>616</v>
      </c>
      <c r="C267" s="9" t="s">
        <v>34</v>
      </c>
      <c r="D267" s="9" t="s">
        <v>617</v>
      </c>
      <c r="E267" s="10" t="s">
        <v>96</v>
      </c>
      <c r="F267" s="11">
        <v>9</v>
      </c>
      <c r="G267" s="12">
        <v>3938.42</v>
      </c>
      <c r="H267" s="12">
        <f t="shared" si="30"/>
        <v>4839.53</v>
      </c>
      <c r="I267" s="12">
        <f t="shared" si="31"/>
        <v>43555.77</v>
      </c>
      <c r="J267" s="13">
        <f t="shared" si="27"/>
        <v>4.9649151986216455E-3</v>
      </c>
      <c r="L267" s="19"/>
    </row>
    <row r="268" spans="1:12" ht="24" customHeight="1" x14ac:dyDescent="0.2">
      <c r="A268" s="9" t="s">
        <v>618</v>
      </c>
      <c r="B268" s="11" t="s">
        <v>619</v>
      </c>
      <c r="C268" s="9" t="s">
        <v>34</v>
      </c>
      <c r="D268" s="9" t="s">
        <v>620</v>
      </c>
      <c r="E268" s="10" t="s">
        <v>173</v>
      </c>
      <c r="F268" s="11">
        <v>70</v>
      </c>
      <c r="G268" s="12">
        <v>7.72</v>
      </c>
      <c r="H268" s="12">
        <f t="shared" si="30"/>
        <v>9.48</v>
      </c>
      <c r="I268" s="12">
        <f t="shared" si="31"/>
        <v>663.6</v>
      </c>
      <c r="J268" s="13">
        <f t="shared" si="27"/>
        <v>7.5643656989770225E-5</v>
      </c>
      <c r="L268" s="19"/>
    </row>
    <row r="269" spans="1:12" ht="24" customHeight="1" x14ac:dyDescent="0.2">
      <c r="A269" s="9" t="s">
        <v>621</v>
      </c>
      <c r="B269" s="11" t="s">
        <v>622</v>
      </c>
      <c r="C269" s="9" t="s">
        <v>34</v>
      </c>
      <c r="D269" s="9" t="s">
        <v>623</v>
      </c>
      <c r="E269" s="10" t="s">
        <v>96</v>
      </c>
      <c r="F269" s="11">
        <v>873</v>
      </c>
      <c r="G269" s="12">
        <v>29</v>
      </c>
      <c r="H269" s="12">
        <f t="shared" si="30"/>
        <v>35.630000000000003</v>
      </c>
      <c r="I269" s="12">
        <f t="shared" si="31"/>
        <v>31104.99</v>
      </c>
      <c r="J269" s="13">
        <f t="shared" si="27"/>
        <v>3.5456527941986637E-3</v>
      </c>
      <c r="L269" s="19"/>
    </row>
    <row r="270" spans="1:12" ht="24" customHeight="1" x14ac:dyDescent="0.2">
      <c r="A270" s="9" t="s">
        <v>624</v>
      </c>
      <c r="B270" s="11" t="s">
        <v>625</v>
      </c>
      <c r="C270" s="9" t="s">
        <v>34</v>
      </c>
      <c r="D270" s="9" t="s">
        <v>626</v>
      </c>
      <c r="E270" s="10" t="s">
        <v>96</v>
      </c>
      <c r="F270" s="11">
        <v>120</v>
      </c>
      <c r="G270" s="12">
        <v>50</v>
      </c>
      <c r="H270" s="12">
        <f t="shared" si="30"/>
        <v>61.44</v>
      </c>
      <c r="I270" s="12">
        <f t="shared" si="31"/>
        <v>7372.8</v>
      </c>
      <c r="J270" s="13">
        <f t="shared" si="27"/>
        <v>8.4042428308345077E-4</v>
      </c>
      <c r="L270" s="19"/>
    </row>
    <row r="271" spans="1:12" ht="24" customHeight="1" x14ac:dyDescent="0.2">
      <c r="A271" s="9" t="s">
        <v>627</v>
      </c>
      <c r="B271" s="11" t="s">
        <v>628</v>
      </c>
      <c r="C271" s="9" t="s">
        <v>34</v>
      </c>
      <c r="D271" s="9" t="s">
        <v>629</v>
      </c>
      <c r="E271" s="10" t="s">
        <v>96</v>
      </c>
      <c r="F271" s="11">
        <v>10</v>
      </c>
      <c r="G271" s="12">
        <v>866.49</v>
      </c>
      <c r="H271" s="12">
        <f t="shared" si="30"/>
        <v>1064.74</v>
      </c>
      <c r="I271" s="12">
        <f t="shared" si="31"/>
        <v>10647.4</v>
      </c>
      <c r="J271" s="13">
        <f t="shared" si="27"/>
        <v>1.2136954090308611E-3</v>
      </c>
      <c r="L271" s="19"/>
    </row>
    <row r="272" spans="1:12" ht="24" customHeight="1" x14ac:dyDescent="0.2">
      <c r="A272" s="9" t="s">
        <v>630</v>
      </c>
      <c r="B272" s="11" t="s">
        <v>631</v>
      </c>
      <c r="C272" s="9" t="s">
        <v>34</v>
      </c>
      <c r="D272" s="9" t="s">
        <v>632</v>
      </c>
      <c r="E272" s="10" t="s">
        <v>96</v>
      </c>
      <c r="F272" s="11">
        <v>437</v>
      </c>
      <c r="G272" s="12">
        <v>37.85</v>
      </c>
      <c r="H272" s="12">
        <f t="shared" si="30"/>
        <v>46.51</v>
      </c>
      <c r="I272" s="12">
        <f t="shared" si="31"/>
        <v>20324.87</v>
      </c>
      <c r="J272" s="13">
        <f t="shared" si="27"/>
        <v>2.3168286537698481E-3</v>
      </c>
      <c r="L272" s="19"/>
    </row>
    <row r="273" spans="1:12" ht="24" customHeight="1" x14ac:dyDescent="0.2">
      <c r="A273" s="9" t="s">
        <v>633</v>
      </c>
      <c r="B273" s="11" t="s">
        <v>634</v>
      </c>
      <c r="C273" s="9" t="s">
        <v>34</v>
      </c>
      <c r="D273" s="9" t="s">
        <v>635</v>
      </c>
      <c r="E273" s="10" t="s">
        <v>173</v>
      </c>
      <c r="F273" s="11">
        <v>600</v>
      </c>
      <c r="G273" s="12">
        <v>20.32</v>
      </c>
      <c r="H273" s="12">
        <f t="shared" si="30"/>
        <v>24.96</v>
      </c>
      <c r="I273" s="12">
        <f t="shared" si="31"/>
        <v>14976</v>
      </c>
      <c r="J273" s="13">
        <f t="shared" si="27"/>
        <v>1.7071118250132594E-3</v>
      </c>
      <c r="L273" s="19"/>
    </row>
    <row r="274" spans="1:12" ht="24" customHeight="1" x14ac:dyDescent="0.2">
      <c r="A274" s="5" t="s">
        <v>636</v>
      </c>
      <c r="B274" s="5"/>
      <c r="C274" s="5"/>
      <c r="D274" s="5" t="s">
        <v>637</v>
      </c>
      <c r="E274" s="5"/>
      <c r="F274" s="6"/>
      <c r="G274" s="5"/>
      <c r="H274" s="5"/>
      <c r="I274" s="7">
        <f>I275+I294+I304+I306+I312+I315+I317+I323+I326+I329+I331+I341</f>
        <v>1653097.2999999998</v>
      </c>
      <c r="J274" s="8">
        <f t="shared" si="27"/>
        <v>0.18843629465327799</v>
      </c>
    </row>
    <row r="275" spans="1:12" ht="24" customHeight="1" x14ac:dyDescent="0.2">
      <c r="A275" s="5" t="s">
        <v>638</v>
      </c>
      <c r="B275" s="5"/>
      <c r="C275" s="5"/>
      <c r="D275" s="5" t="s">
        <v>639</v>
      </c>
      <c r="E275" s="5"/>
      <c r="F275" s="6"/>
      <c r="G275" s="5"/>
      <c r="H275" s="5"/>
      <c r="I275" s="7">
        <f>SUM(I276:I293)</f>
        <v>1179580.1400000001</v>
      </c>
      <c r="J275" s="8">
        <f t="shared" si="27"/>
        <v>0.13446014994289504</v>
      </c>
    </row>
    <row r="276" spans="1:12" ht="24" customHeight="1" x14ac:dyDescent="0.2">
      <c r="A276" s="9" t="s">
        <v>640</v>
      </c>
      <c r="B276" s="11" t="s">
        <v>641</v>
      </c>
      <c r="C276" s="9" t="s">
        <v>34</v>
      </c>
      <c r="D276" s="9" t="s">
        <v>642</v>
      </c>
      <c r="E276" s="10" t="s">
        <v>96</v>
      </c>
      <c r="F276" s="11">
        <v>24</v>
      </c>
      <c r="G276" s="12">
        <v>3819.82</v>
      </c>
      <c r="H276" s="12">
        <f t="shared" ref="H276:H284" si="32">ROUND(G276*1.1528,2)</f>
        <v>4403.49</v>
      </c>
      <c r="I276" s="12">
        <f t="shared" ref="I276:I293" si="33">ROUND(F276*H276,2)</f>
        <v>105683.76</v>
      </c>
      <c r="J276" s="13">
        <f t="shared" si="27"/>
        <v>1.2046874760140444E-2</v>
      </c>
      <c r="L276" s="19"/>
    </row>
    <row r="277" spans="1:12" ht="24" customHeight="1" x14ac:dyDescent="0.2">
      <c r="A277" s="9" t="s">
        <v>643</v>
      </c>
      <c r="B277" s="11" t="s">
        <v>644</v>
      </c>
      <c r="C277" s="9" t="s">
        <v>34</v>
      </c>
      <c r="D277" s="9" t="s">
        <v>645</v>
      </c>
      <c r="E277" s="10" t="s">
        <v>96</v>
      </c>
      <c r="F277" s="11">
        <v>8</v>
      </c>
      <c r="G277" s="12">
        <v>3980.73</v>
      </c>
      <c r="H277" s="12">
        <f t="shared" si="32"/>
        <v>4588.99</v>
      </c>
      <c r="I277" s="12">
        <f t="shared" si="33"/>
        <v>36711.919999999998</v>
      </c>
      <c r="J277" s="13">
        <f t="shared" si="27"/>
        <v>4.1847858407412378E-3</v>
      </c>
      <c r="L277" s="19"/>
    </row>
    <row r="278" spans="1:12" ht="24" customHeight="1" x14ac:dyDescent="0.2">
      <c r="A278" s="9" t="s">
        <v>646</v>
      </c>
      <c r="B278" s="11" t="s">
        <v>647</v>
      </c>
      <c r="C278" s="9" t="s">
        <v>34</v>
      </c>
      <c r="D278" s="9" t="s">
        <v>648</v>
      </c>
      <c r="E278" s="10" t="s">
        <v>96</v>
      </c>
      <c r="F278" s="11">
        <v>26</v>
      </c>
      <c r="G278" s="12">
        <v>4159.93</v>
      </c>
      <c r="H278" s="12">
        <f t="shared" si="32"/>
        <v>4795.57</v>
      </c>
      <c r="I278" s="12">
        <f t="shared" si="33"/>
        <v>124684.82</v>
      </c>
      <c r="J278" s="13">
        <f t="shared" si="27"/>
        <v>1.4212802525484092E-2</v>
      </c>
      <c r="L278" s="19"/>
    </row>
    <row r="279" spans="1:12" ht="24" customHeight="1" x14ac:dyDescent="0.2">
      <c r="A279" s="9" t="s">
        <v>649</v>
      </c>
      <c r="B279" s="11" t="s">
        <v>650</v>
      </c>
      <c r="C279" s="9" t="s">
        <v>34</v>
      </c>
      <c r="D279" s="9" t="s">
        <v>651</v>
      </c>
      <c r="E279" s="10" t="s">
        <v>96</v>
      </c>
      <c r="F279" s="11">
        <v>10</v>
      </c>
      <c r="G279" s="12">
        <v>4418.29</v>
      </c>
      <c r="H279" s="12">
        <f t="shared" si="32"/>
        <v>5093.3999999999996</v>
      </c>
      <c r="I279" s="12">
        <f t="shared" si="33"/>
        <v>50934</v>
      </c>
      <c r="J279" s="13">
        <f t="shared" si="27"/>
        <v>5.8059584465294705E-3</v>
      </c>
      <c r="L279" s="19"/>
    </row>
    <row r="280" spans="1:12" ht="24" customHeight="1" x14ac:dyDescent="0.2">
      <c r="A280" s="9" t="s">
        <v>652</v>
      </c>
      <c r="B280" s="11" t="s">
        <v>653</v>
      </c>
      <c r="C280" s="9" t="s">
        <v>34</v>
      </c>
      <c r="D280" s="9" t="s">
        <v>654</v>
      </c>
      <c r="E280" s="10" t="s">
        <v>96</v>
      </c>
      <c r="F280" s="11">
        <v>9</v>
      </c>
      <c r="G280" s="12">
        <v>4907.5</v>
      </c>
      <c r="H280" s="12">
        <f t="shared" si="32"/>
        <v>5657.37</v>
      </c>
      <c r="I280" s="12">
        <f t="shared" si="33"/>
        <v>50916.33</v>
      </c>
      <c r="J280" s="13">
        <f t="shared" si="27"/>
        <v>5.8039442460788839E-3</v>
      </c>
      <c r="L280" s="19"/>
    </row>
    <row r="281" spans="1:12" ht="24" customHeight="1" x14ac:dyDescent="0.2">
      <c r="A281" s="9" t="s">
        <v>655</v>
      </c>
      <c r="B281" s="11" t="s">
        <v>656</v>
      </c>
      <c r="C281" s="9" t="s">
        <v>34</v>
      </c>
      <c r="D281" s="9" t="s">
        <v>657</v>
      </c>
      <c r="E281" s="10" t="s">
        <v>96</v>
      </c>
      <c r="F281" s="11">
        <v>30</v>
      </c>
      <c r="G281" s="12">
        <v>5232.93</v>
      </c>
      <c r="H281" s="12">
        <f t="shared" si="32"/>
        <v>6032.52</v>
      </c>
      <c r="I281" s="12">
        <f t="shared" si="33"/>
        <v>180975.6</v>
      </c>
      <c r="J281" s="13">
        <f t="shared" si="27"/>
        <v>2.0629379460394608E-2</v>
      </c>
      <c r="L281" s="19"/>
    </row>
    <row r="282" spans="1:12" ht="24" customHeight="1" x14ac:dyDescent="0.2">
      <c r="A282" s="9" t="s">
        <v>658</v>
      </c>
      <c r="B282" s="11" t="s">
        <v>659</v>
      </c>
      <c r="C282" s="9" t="s">
        <v>34</v>
      </c>
      <c r="D282" s="9" t="s">
        <v>660</v>
      </c>
      <c r="E282" s="10" t="s">
        <v>96</v>
      </c>
      <c r="F282" s="11">
        <v>10</v>
      </c>
      <c r="G282" s="12">
        <v>21568.45</v>
      </c>
      <c r="H282" s="12">
        <f t="shared" si="32"/>
        <v>24864.11</v>
      </c>
      <c r="I282" s="12">
        <f t="shared" si="33"/>
        <v>248641.1</v>
      </c>
      <c r="J282" s="13">
        <f t="shared" si="27"/>
        <v>2.8342558893850449E-2</v>
      </c>
      <c r="L282" s="19"/>
    </row>
    <row r="283" spans="1:12" ht="24" customHeight="1" x14ac:dyDescent="0.2">
      <c r="A283" s="9" t="s">
        <v>661</v>
      </c>
      <c r="B283" s="11" t="s">
        <v>662</v>
      </c>
      <c r="C283" s="9" t="s">
        <v>34</v>
      </c>
      <c r="D283" s="9" t="s">
        <v>663</v>
      </c>
      <c r="E283" s="10" t="s">
        <v>96</v>
      </c>
      <c r="F283" s="11">
        <v>2</v>
      </c>
      <c r="G283" s="12">
        <v>21955.82</v>
      </c>
      <c r="H283" s="12">
        <f t="shared" si="32"/>
        <v>25310.67</v>
      </c>
      <c r="I283" s="12">
        <f t="shared" si="33"/>
        <v>50621.34</v>
      </c>
      <c r="J283" s="13">
        <f t="shared" si="27"/>
        <v>5.7703183835481238E-3</v>
      </c>
      <c r="L283" s="19"/>
    </row>
    <row r="284" spans="1:12" ht="24" customHeight="1" x14ac:dyDescent="0.2">
      <c r="A284" s="9" t="s">
        <v>664</v>
      </c>
      <c r="B284" s="11" t="s">
        <v>665</v>
      </c>
      <c r="C284" s="9" t="s">
        <v>34</v>
      </c>
      <c r="D284" s="9" t="s">
        <v>666</v>
      </c>
      <c r="E284" s="10" t="s">
        <v>96</v>
      </c>
      <c r="F284" s="11">
        <v>12</v>
      </c>
      <c r="G284" s="12">
        <v>22807.7</v>
      </c>
      <c r="H284" s="12">
        <f t="shared" si="32"/>
        <v>26292.720000000001</v>
      </c>
      <c r="I284" s="12">
        <f t="shared" si="33"/>
        <v>315512.64</v>
      </c>
      <c r="J284" s="13">
        <f t="shared" si="27"/>
        <v>3.5965234954938002E-2</v>
      </c>
      <c r="L284" s="19"/>
    </row>
    <row r="285" spans="1:12" ht="24" customHeight="1" x14ac:dyDescent="0.2">
      <c r="A285" s="9" t="s">
        <v>667</v>
      </c>
      <c r="B285" s="11" t="s">
        <v>668</v>
      </c>
      <c r="C285" s="9" t="s">
        <v>34</v>
      </c>
      <c r="D285" s="9" t="s">
        <v>669</v>
      </c>
      <c r="E285" s="10" t="s">
        <v>96</v>
      </c>
      <c r="F285" s="11">
        <v>10</v>
      </c>
      <c r="G285" s="12">
        <v>92.56</v>
      </c>
      <c r="H285" s="12">
        <f t="shared" ref="H285:H293" si="34">TRUNC(G285 * (1 + 22.88 / 100), 2)</f>
        <v>113.73</v>
      </c>
      <c r="I285" s="12">
        <f t="shared" si="33"/>
        <v>1137.3</v>
      </c>
      <c r="J285" s="13">
        <f t="shared" si="27"/>
        <v>1.2964064360226896E-4</v>
      </c>
      <c r="L285" s="19"/>
    </row>
    <row r="286" spans="1:12" ht="24" customHeight="1" x14ac:dyDescent="0.2">
      <c r="A286" s="9" t="s">
        <v>670</v>
      </c>
      <c r="B286" s="11" t="s">
        <v>671</v>
      </c>
      <c r="C286" s="9" t="s">
        <v>34</v>
      </c>
      <c r="D286" s="9" t="s">
        <v>672</v>
      </c>
      <c r="E286" s="10" t="s">
        <v>96</v>
      </c>
      <c r="F286" s="11">
        <v>24</v>
      </c>
      <c r="G286" s="12">
        <v>92.56</v>
      </c>
      <c r="H286" s="12">
        <f t="shared" si="34"/>
        <v>113.73</v>
      </c>
      <c r="I286" s="12">
        <f t="shared" si="33"/>
        <v>2729.52</v>
      </c>
      <c r="J286" s="13">
        <f t="shared" si="27"/>
        <v>3.1113754464544551E-4</v>
      </c>
      <c r="L286" s="19"/>
    </row>
    <row r="287" spans="1:12" ht="24" customHeight="1" x14ac:dyDescent="0.2">
      <c r="A287" s="9" t="s">
        <v>673</v>
      </c>
      <c r="B287" s="11" t="s">
        <v>674</v>
      </c>
      <c r="C287" s="9" t="s">
        <v>34</v>
      </c>
      <c r="D287" s="9" t="s">
        <v>675</v>
      </c>
      <c r="E287" s="10" t="s">
        <v>96</v>
      </c>
      <c r="F287" s="11">
        <v>8</v>
      </c>
      <c r="G287" s="12">
        <v>92.56</v>
      </c>
      <c r="H287" s="12">
        <f t="shared" si="34"/>
        <v>113.73</v>
      </c>
      <c r="I287" s="12">
        <f t="shared" si="33"/>
        <v>909.84</v>
      </c>
      <c r="J287" s="13">
        <f t="shared" si="27"/>
        <v>1.0371251488181516E-4</v>
      </c>
      <c r="L287" s="19"/>
    </row>
    <row r="288" spans="1:12" ht="24" customHeight="1" x14ac:dyDescent="0.2">
      <c r="A288" s="9" t="s">
        <v>676</v>
      </c>
      <c r="B288" s="11" t="s">
        <v>677</v>
      </c>
      <c r="C288" s="9" t="s">
        <v>34</v>
      </c>
      <c r="D288" s="9" t="s">
        <v>678</v>
      </c>
      <c r="E288" s="10" t="s">
        <v>96</v>
      </c>
      <c r="F288" s="11">
        <v>26</v>
      </c>
      <c r="G288" s="12">
        <v>92.56</v>
      </c>
      <c r="H288" s="12">
        <f t="shared" si="34"/>
        <v>113.73</v>
      </c>
      <c r="I288" s="12">
        <f t="shared" si="33"/>
        <v>2956.98</v>
      </c>
      <c r="J288" s="13">
        <f t="shared" si="27"/>
        <v>3.3706567336589928E-4</v>
      </c>
      <c r="L288" s="19"/>
    </row>
    <row r="289" spans="1:12" ht="24" customHeight="1" x14ac:dyDescent="0.2">
      <c r="A289" s="9" t="s">
        <v>679</v>
      </c>
      <c r="B289" s="11" t="s">
        <v>680</v>
      </c>
      <c r="C289" s="9" t="s">
        <v>34</v>
      </c>
      <c r="D289" s="9" t="s">
        <v>681</v>
      </c>
      <c r="E289" s="10" t="s">
        <v>96</v>
      </c>
      <c r="F289" s="11">
        <v>10</v>
      </c>
      <c r="G289" s="12">
        <v>92.56</v>
      </c>
      <c r="H289" s="12">
        <f t="shared" si="34"/>
        <v>113.73</v>
      </c>
      <c r="I289" s="12">
        <f t="shared" si="33"/>
        <v>1137.3</v>
      </c>
      <c r="J289" s="13">
        <f t="shared" si="27"/>
        <v>1.2964064360226896E-4</v>
      </c>
      <c r="L289" s="19"/>
    </row>
    <row r="290" spans="1:12" ht="24" customHeight="1" x14ac:dyDescent="0.2">
      <c r="A290" s="9" t="s">
        <v>682</v>
      </c>
      <c r="B290" s="11" t="s">
        <v>683</v>
      </c>
      <c r="C290" s="9" t="s">
        <v>34</v>
      </c>
      <c r="D290" s="9" t="s">
        <v>684</v>
      </c>
      <c r="E290" s="10" t="s">
        <v>96</v>
      </c>
      <c r="F290" s="11">
        <v>9</v>
      </c>
      <c r="G290" s="12">
        <v>92.56</v>
      </c>
      <c r="H290" s="12">
        <f t="shared" si="34"/>
        <v>113.73</v>
      </c>
      <c r="I290" s="12">
        <f t="shared" si="33"/>
        <v>1023.57</v>
      </c>
      <c r="J290" s="13">
        <f t="shared" si="27"/>
        <v>1.1667657924204206E-4</v>
      </c>
      <c r="L290" s="19"/>
    </row>
    <row r="291" spans="1:12" ht="24" customHeight="1" x14ac:dyDescent="0.2">
      <c r="A291" s="9" t="s">
        <v>685</v>
      </c>
      <c r="B291" s="11" t="s">
        <v>686</v>
      </c>
      <c r="C291" s="9" t="s">
        <v>34</v>
      </c>
      <c r="D291" s="9" t="s">
        <v>687</v>
      </c>
      <c r="E291" s="10" t="s">
        <v>96</v>
      </c>
      <c r="F291" s="11">
        <v>30</v>
      </c>
      <c r="G291" s="12">
        <v>92.56</v>
      </c>
      <c r="H291" s="12">
        <f t="shared" si="34"/>
        <v>113.73</v>
      </c>
      <c r="I291" s="12">
        <f t="shared" si="33"/>
        <v>3411.9</v>
      </c>
      <c r="J291" s="13">
        <f t="shared" si="27"/>
        <v>3.8892193080680687E-4</v>
      </c>
      <c r="L291" s="19"/>
    </row>
    <row r="292" spans="1:12" ht="24" customHeight="1" x14ac:dyDescent="0.2">
      <c r="A292" s="9" t="s">
        <v>688</v>
      </c>
      <c r="B292" s="11" t="s">
        <v>689</v>
      </c>
      <c r="C292" s="9" t="s">
        <v>34</v>
      </c>
      <c r="D292" s="9" t="s">
        <v>690</v>
      </c>
      <c r="E292" s="10" t="s">
        <v>96</v>
      </c>
      <c r="F292" s="11">
        <v>2</v>
      </c>
      <c r="G292" s="12">
        <v>92.56</v>
      </c>
      <c r="H292" s="12">
        <f t="shared" si="34"/>
        <v>113.73</v>
      </c>
      <c r="I292" s="12">
        <f t="shared" si="33"/>
        <v>227.46</v>
      </c>
      <c r="J292" s="13">
        <f t="shared" si="27"/>
        <v>2.592812872045379E-5</v>
      </c>
      <c r="L292" s="19"/>
    </row>
    <row r="293" spans="1:12" ht="24" customHeight="1" x14ac:dyDescent="0.2">
      <c r="A293" s="9" t="s">
        <v>691</v>
      </c>
      <c r="B293" s="11" t="s">
        <v>692</v>
      </c>
      <c r="C293" s="9" t="s">
        <v>34</v>
      </c>
      <c r="D293" s="9" t="s">
        <v>693</v>
      </c>
      <c r="E293" s="10" t="s">
        <v>96</v>
      </c>
      <c r="F293" s="11">
        <v>12</v>
      </c>
      <c r="G293" s="12">
        <v>92.56</v>
      </c>
      <c r="H293" s="12">
        <f t="shared" si="34"/>
        <v>113.73</v>
      </c>
      <c r="I293" s="12">
        <f t="shared" si="33"/>
        <v>1364.76</v>
      </c>
      <c r="J293" s="13">
        <f t="shared" si="27"/>
        <v>1.5556877232272276E-4</v>
      </c>
      <c r="L293" s="19"/>
    </row>
    <row r="294" spans="1:12" ht="24" customHeight="1" x14ac:dyDescent="0.2">
      <c r="A294" s="5" t="s">
        <v>694</v>
      </c>
      <c r="B294" s="5"/>
      <c r="C294" s="5"/>
      <c r="D294" s="5" t="s">
        <v>695</v>
      </c>
      <c r="E294" s="5"/>
      <c r="F294" s="6"/>
      <c r="G294" s="5"/>
      <c r="H294" s="5"/>
      <c r="I294" s="7">
        <f>SUM(I295:I303)</f>
        <v>208557.68</v>
      </c>
      <c r="J294" s="8">
        <f t="shared" si="27"/>
        <v>2.3773456311787615E-2</v>
      </c>
    </row>
    <row r="295" spans="1:12" ht="48" customHeight="1" x14ac:dyDescent="0.2">
      <c r="A295" s="9" t="s">
        <v>696</v>
      </c>
      <c r="B295" s="11" t="s">
        <v>697</v>
      </c>
      <c r="C295" s="9" t="s">
        <v>25</v>
      </c>
      <c r="D295" s="9" t="s">
        <v>698</v>
      </c>
      <c r="E295" s="10" t="s">
        <v>173</v>
      </c>
      <c r="F295" s="11">
        <v>230</v>
      </c>
      <c r="G295" s="12">
        <v>19.27</v>
      </c>
      <c r="H295" s="12">
        <f t="shared" ref="H295:H303" si="35">TRUNC(G295 * (1 + 22.88 / 100), 2)</f>
        <v>23.67</v>
      </c>
      <c r="I295" s="12">
        <f t="shared" ref="I295:I303" si="36">ROUND(F295*H295,2)</f>
        <v>5444.1</v>
      </c>
      <c r="J295" s="13">
        <f t="shared" si="27"/>
        <v>6.2057208110007252E-4</v>
      </c>
      <c r="L295" s="19"/>
    </row>
    <row r="296" spans="1:12" ht="48" customHeight="1" x14ac:dyDescent="0.2">
      <c r="A296" s="9" t="s">
        <v>699</v>
      </c>
      <c r="B296" s="11" t="s">
        <v>700</v>
      </c>
      <c r="C296" s="9" t="s">
        <v>25</v>
      </c>
      <c r="D296" s="9" t="s">
        <v>701</v>
      </c>
      <c r="E296" s="10" t="s">
        <v>173</v>
      </c>
      <c r="F296" s="11">
        <v>423.6</v>
      </c>
      <c r="G296" s="12">
        <v>34.76</v>
      </c>
      <c r="H296" s="12">
        <f t="shared" si="35"/>
        <v>42.71</v>
      </c>
      <c r="I296" s="12">
        <f t="shared" si="36"/>
        <v>18091.96</v>
      </c>
      <c r="J296" s="13">
        <f t="shared" si="27"/>
        <v>2.0622996029425003E-3</v>
      </c>
      <c r="L296" s="19"/>
    </row>
    <row r="297" spans="1:12" ht="48" customHeight="1" x14ac:dyDescent="0.2">
      <c r="A297" s="9" t="s">
        <v>702</v>
      </c>
      <c r="B297" s="11" t="s">
        <v>703</v>
      </c>
      <c r="C297" s="9" t="s">
        <v>25</v>
      </c>
      <c r="D297" s="9" t="s">
        <v>704</v>
      </c>
      <c r="E297" s="10" t="s">
        <v>173</v>
      </c>
      <c r="F297" s="11">
        <v>188</v>
      </c>
      <c r="G297" s="12">
        <v>42.66</v>
      </c>
      <c r="H297" s="12">
        <f t="shared" si="35"/>
        <v>52.42</v>
      </c>
      <c r="I297" s="12">
        <f t="shared" si="36"/>
        <v>9854.9599999999991</v>
      </c>
      <c r="J297" s="13">
        <f t="shared" si="27"/>
        <v>1.1233653012174593E-3</v>
      </c>
      <c r="L297" s="19"/>
    </row>
    <row r="298" spans="1:12" ht="48" customHeight="1" x14ac:dyDescent="0.2">
      <c r="A298" s="9" t="s">
        <v>705</v>
      </c>
      <c r="B298" s="11" t="s">
        <v>706</v>
      </c>
      <c r="C298" s="9" t="s">
        <v>25</v>
      </c>
      <c r="D298" s="9" t="s">
        <v>707</v>
      </c>
      <c r="E298" s="10" t="s">
        <v>173</v>
      </c>
      <c r="F298" s="11">
        <v>492</v>
      </c>
      <c r="G298" s="12">
        <v>51.29</v>
      </c>
      <c r="H298" s="12">
        <f t="shared" si="35"/>
        <v>63.02</v>
      </c>
      <c r="I298" s="12">
        <f t="shared" si="36"/>
        <v>31005.84</v>
      </c>
      <c r="J298" s="13">
        <f t="shared" si="27"/>
        <v>3.5343507016873076E-3</v>
      </c>
      <c r="L298" s="19"/>
    </row>
    <row r="299" spans="1:12" ht="60" customHeight="1" x14ac:dyDescent="0.2">
      <c r="A299" s="9" t="s">
        <v>708</v>
      </c>
      <c r="B299" s="11" t="s">
        <v>709</v>
      </c>
      <c r="C299" s="9" t="s">
        <v>137</v>
      </c>
      <c r="D299" s="9" t="s">
        <v>710</v>
      </c>
      <c r="E299" s="10" t="s">
        <v>711</v>
      </c>
      <c r="F299" s="11">
        <v>139</v>
      </c>
      <c r="G299" s="12">
        <v>242.91</v>
      </c>
      <c r="H299" s="12">
        <f t="shared" si="35"/>
        <v>298.48</v>
      </c>
      <c r="I299" s="12">
        <f t="shared" si="36"/>
        <v>41488.720000000001</v>
      </c>
      <c r="J299" s="13">
        <f t="shared" si="27"/>
        <v>4.7292925024481911E-3</v>
      </c>
      <c r="L299" s="19"/>
    </row>
    <row r="300" spans="1:12" ht="60" customHeight="1" x14ac:dyDescent="0.2">
      <c r="A300" s="9" t="s">
        <v>712</v>
      </c>
      <c r="B300" s="11" t="s">
        <v>713</v>
      </c>
      <c r="C300" s="9" t="s">
        <v>137</v>
      </c>
      <c r="D300" s="9" t="s">
        <v>714</v>
      </c>
      <c r="E300" s="10" t="s">
        <v>711</v>
      </c>
      <c r="F300" s="11">
        <v>48</v>
      </c>
      <c r="G300" s="12">
        <v>262.24</v>
      </c>
      <c r="H300" s="12">
        <f t="shared" si="35"/>
        <v>322.24</v>
      </c>
      <c r="I300" s="12">
        <f t="shared" si="36"/>
        <v>15467.52</v>
      </c>
      <c r="J300" s="13">
        <f t="shared" si="27"/>
        <v>1.763140110552156E-3</v>
      </c>
      <c r="L300" s="19"/>
    </row>
    <row r="301" spans="1:12" ht="60" customHeight="1" x14ac:dyDescent="0.2">
      <c r="A301" s="9" t="s">
        <v>715</v>
      </c>
      <c r="B301" s="11" t="s">
        <v>716</v>
      </c>
      <c r="C301" s="9" t="s">
        <v>137</v>
      </c>
      <c r="D301" s="9" t="s">
        <v>717</v>
      </c>
      <c r="E301" s="10" t="s">
        <v>711</v>
      </c>
      <c r="F301" s="11">
        <v>48.9</v>
      </c>
      <c r="G301" s="12">
        <v>299.5</v>
      </c>
      <c r="H301" s="12">
        <f t="shared" si="35"/>
        <v>368.02</v>
      </c>
      <c r="I301" s="12">
        <f t="shared" si="36"/>
        <v>17996.18</v>
      </c>
      <c r="J301" s="13">
        <f t="shared" si="27"/>
        <v>2.051381656187708E-3</v>
      </c>
      <c r="L301" s="19"/>
    </row>
    <row r="302" spans="1:12" ht="72" customHeight="1" x14ac:dyDescent="0.2">
      <c r="A302" s="9" t="s">
        <v>718</v>
      </c>
      <c r="B302" s="11" t="s">
        <v>719</v>
      </c>
      <c r="C302" s="9" t="s">
        <v>137</v>
      </c>
      <c r="D302" s="9" t="s">
        <v>720</v>
      </c>
      <c r="E302" s="10" t="s">
        <v>711</v>
      </c>
      <c r="F302" s="11">
        <v>72</v>
      </c>
      <c r="G302" s="12">
        <v>320.2</v>
      </c>
      <c r="H302" s="12">
        <f t="shared" si="35"/>
        <v>393.46</v>
      </c>
      <c r="I302" s="12">
        <f t="shared" si="36"/>
        <v>28329.119999999999</v>
      </c>
      <c r="J302" s="13">
        <f t="shared" si="27"/>
        <v>3.2292318205274857E-3</v>
      </c>
      <c r="L302" s="19"/>
    </row>
    <row r="303" spans="1:12" ht="72" customHeight="1" x14ac:dyDescent="0.2">
      <c r="A303" s="9" t="s">
        <v>721</v>
      </c>
      <c r="B303" s="11" t="s">
        <v>722</v>
      </c>
      <c r="C303" s="9" t="s">
        <v>137</v>
      </c>
      <c r="D303" s="9" t="s">
        <v>723</v>
      </c>
      <c r="E303" s="10" t="s">
        <v>711</v>
      </c>
      <c r="F303" s="11">
        <v>92</v>
      </c>
      <c r="G303" s="12">
        <v>361.61</v>
      </c>
      <c r="H303" s="12">
        <f t="shared" si="35"/>
        <v>444.34</v>
      </c>
      <c r="I303" s="12">
        <f t="shared" si="36"/>
        <v>40879.279999999999</v>
      </c>
      <c r="J303" s="13">
        <f t="shared" si="27"/>
        <v>4.6598225351247346E-3</v>
      </c>
      <c r="L303" s="19"/>
    </row>
    <row r="304" spans="1:12" ht="24" customHeight="1" x14ac:dyDescent="0.2">
      <c r="A304" s="5" t="s">
        <v>724</v>
      </c>
      <c r="B304" s="5"/>
      <c r="C304" s="5"/>
      <c r="D304" s="5" t="s">
        <v>725</v>
      </c>
      <c r="E304" s="5"/>
      <c r="F304" s="6"/>
      <c r="G304" s="5"/>
      <c r="H304" s="5"/>
      <c r="I304" s="7">
        <f>I305</f>
        <v>22706.67</v>
      </c>
      <c r="J304" s="8">
        <f t="shared" ref="J304:J367" si="37">I304 / 8772711.77</f>
        <v>2.5883296516876217E-3</v>
      </c>
    </row>
    <row r="305" spans="1:12" ht="24" customHeight="1" x14ac:dyDescent="0.2">
      <c r="A305" s="9" t="s">
        <v>726</v>
      </c>
      <c r="B305" s="11" t="s">
        <v>727</v>
      </c>
      <c r="C305" s="9" t="s">
        <v>34</v>
      </c>
      <c r="D305" s="9" t="s">
        <v>728</v>
      </c>
      <c r="E305" s="10" t="s">
        <v>96</v>
      </c>
      <c r="F305" s="11">
        <v>7</v>
      </c>
      <c r="G305" s="12">
        <v>2639.82</v>
      </c>
      <c r="H305" s="12">
        <f>TRUNC(G305 * (1 + 22.88 / 100), 2)</f>
        <v>3243.81</v>
      </c>
      <c r="I305" s="12">
        <f>ROUND(F305*H305,2)</f>
        <v>22706.67</v>
      </c>
      <c r="J305" s="13">
        <f t="shared" si="37"/>
        <v>2.5883296516876217E-3</v>
      </c>
      <c r="L305" s="19"/>
    </row>
    <row r="306" spans="1:12" ht="24" customHeight="1" x14ac:dyDescent="0.2">
      <c r="A306" s="5" t="s">
        <v>729</v>
      </c>
      <c r="B306" s="5"/>
      <c r="C306" s="5"/>
      <c r="D306" s="5" t="s">
        <v>730</v>
      </c>
      <c r="E306" s="5"/>
      <c r="F306" s="6"/>
      <c r="G306" s="5"/>
      <c r="H306" s="5"/>
      <c r="I306" s="7">
        <f>SUM(I307:I311)</f>
        <v>49829.159999999996</v>
      </c>
      <c r="J306" s="8">
        <f t="shared" si="37"/>
        <v>5.6800179130927948E-3</v>
      </c>
    </row>
    <row r="307" spans="1:12" ht="24" customHeight="1" x14ac:dyDescent="0.2">
      <c r="A307" s="9" t="s">
        <v>731</v>
      </c>
      <c r="B307" s="11" t="s">
        <v>732</v>
      </c>
      <c r="C307" s="9" t="s">
        <v>34</v>
      </c>
      <c r="D307" s="9" t="s">
        <v>733</v>
      </c>
      <c r="E307" s="10" t="s">
        <v>96</v>
      </c>
      <c r="F307" s="11">
        <v>30</v>
      </c>
      <c r="G307" s="12">
        <v>87.26</v>
      </c>
      <c r="H307" s="12">
        <f>TRUNC(G307 * (1 + 22.88 / 100), 2)</f>
        <v>107.22</v>
      </c>
      <c r="I307" s="12">
        <f>ROUND(F307*H307,2)</f>
        <v>3216.6</v>
      </c>
      <c r="J307" s="13">
        <f t="shared" si="37"/>
        <v>3.6665971530032383E-4</v>
      </c>
      <c r="L307" s="19"/>
    </row>
    <row r="308" spans="1:12" ht="24" customHeight="1" x14ac:dyDescent="0.2">
      <c r="A308" s="9" t="s">
        <v>734</v>
      </c>
      <c r="B308" s="11" t="s">
        <v>735</v>
      </c>
      <c r="C308" s="9" t="s">
        <v>34</v>
      </c>
      <c r="D308" s="9" t="s">
        <v>736</v>
      </c>
      <c r="E308" s="10" t="s">
        <v>96</v>
      </c>
      <c r="F308" s="11">
        <v>53</v>
      </c>
      <c r="G308" s="12">
        <v>65.91</v>
      </c>
      <c r="H308" s="12">
        <f>TRUNC(G308 * (1 + 22.88 / 100), 2)</f>
        <v>80.989999999999995</v>
      </c>
      <c r="I308" s="12">
        <f>ROUND(F308*H308,2)</f>
        <v>4292.47</v>
      </c>
      <c r="J308" s="13">
        <f t="shared" si="37"/>
        <v>4.8929796310861822E-4</v>
      </c>
      <c r="L308" s="19"/>
    </row>
    <row r="309" spans="1:12" ht="60" customHeight="1" x14ac:dyDescent="0.2">
      <c r="A309" s="9" t="s">
        <v>737</v>
      </c>
      <c r="B309" s="11" t="s">
        <v>738</v>
      </c>
      <c r="C309" s="9" t="s">
        <v>137</v>
      </c>
      <c r="D309" s="9" t="s">
        <v>739</v>
      </c>
      <c r="E309" s="10" t="s">
        <v>740</v>
      </c>
      <c r="F309" s="11">
        <v>7</v>
      </c>
      <c r="G309" s="12">
        <v>197.16</v>
      </c>
      <c r="H309" s="12">
        <f>TRUNC(G309 * (1 + 22.88 / 100), 2)</f>
        <v>242.27</v>
      </c>
      <c r="I309" s="12">
        <f>ROUND(F309*H309,2)</f>
        <v>1695.89</v>
      </c>
      <c r="J309" s="13">
        <f t="shared" si="37"/>
        <v>1.9331422762565014E-4</v>
      </c>
      <c r="L309" s="19"/>
    </row>
    <row r="310" spans="1:12" ht="24" customHeight="1" x14ac:dyDescent="0.2">
      <c r="A310" s="9" t="s">
        <v>741</v>
      </c>
      <c r="B310" s="11" t="s">
        <v>742</v>
      </c>
      <c r="C310" s="9" t="s">
        <v>34</v>
      </c>
      <c r="D310" s="9" t="s">
        <v>743</v>
      </c>
      <c r="E310" s="10" t="s">
        <v>173</v>
      </c>
      <c r="F310" s="11">
        <v>340</v>
      </c>
      <c r="G310" s="12">
        <v>60.04</v>
      </c>
      <c r="H310" s="12">
        <f>TRUNC(G310 * (1 + 22.88 / 100), 2)</f>
        <v>73.77</v>
      </c>
      <c r="I310" s="12">
        <f>ROUND(F310*H310,2)</f>
        <v>25081.8</v>
      </c>
      <c r="J310" s="13">
        <f t="shared" si="37"/>
        <v>2.8590703373809808E-3</v>
      </c>
      <c r="L310" s="19"/>
    </row>
    <row r="311" spans="1:12" ht="24" customHeight="1" x14ac:dyDescent="0.2">
      <c r="A311" s="9" t="s">
        <v>744</v>
      </c>
      <c r="B311" s="11" t="s">
        <v>745</v>
      </c>
      <c r="C311" s="9" t="s">
        <v>34</v>
      </c>
      <c r="D311" s="9" t="s">
        <v>746</v>
      </c>
      <c r="E311" s="10" t="s">
        <v>173</v>
      </c>
      <c r="F311" s="11">
        <v>120</v>
      </c>
      <c r="G311" s="12">
        <v>105.41</v>
      </c>
      <c r="H311" s="12">
        <f>TRUNC(G311 * (1 + 22.88 / 100), 2)</f>
        <v>129.52000000000001</v>
      </c>
      <c r="I311" s="12">
        <f>ROUND(F311*H311,2)</f>
        <v>15542.4</v>
      </c>
      <c r="J311" s="13">
        <f t="shared" si="37"/>
        <v>1.7716756696772224E-3</v>
      </c>
      <c r="L311" s="19"/>
    </row>
    <row r="312" spans="1:12" ht="24" customHeight="1" x14ac:dyDescent="0.2">
      <c r="A312" s="5" t="s">
        <v>747</v>
      </c>
      <c r="B312" s="5"/>
      <c r="C312" s="5"/>
      <c r="D312" s="5" t="s">
        <v>748</v>
      </c>
      <c r="E312" s="5"/>
      <c r="F312" s="6"/>
      <c r="G312" s="5"/>
      <c r="H312" s="5"/>
      <c r="I312" s="7">
        <f>SUM(I313:I314)</f>
        <v>764.28</v>
      </c>
      <c r="J312" s="8">
        <f t="shared" si="37"/>
        <v>8.7120153954402631E-5</v>
      </c>
    </row>
    <row r="313" spans="1:12" ht="24" customHeight="1" x14ac:dyDescent="0.2">
      <c r="A313" s="9" t="s">
        <v>749</v>
      </c>
      <c r="B313" s="11" t="s">
        <v>750</v>
      </c>
      <c r="C313" s="9" t="s">
        <v>34</v>
      </c>
      <c r="D313" s="9" t="s">
        <v>751</v>
      </c>
      <c r="E313" s="10" t="s">
        <v>752</v>
      </c>
      <c r="F313" s="11">
        <v>4</v>
      </c>
      <c r="G313" s="12">
        <v>83.06</v>
      </c>
      <c r="H313" s="12">
        <f>TRUNC(G313 * (1 + 22.88 / 100), 2)</f>
        <v>102.06</v>
      </c>
      <c r="I313" s="12">
        <f>ROUND(F313*H313,2)</f>
        <v>408.24</v>
      </c>
      <c r="J313" s="13">
        <f t="shared" si="37"/>
        <v>4.6535211768390293E-5</v>
      </c>
      <c r="L313" s="19"/>
    </row>
    <row r="314" spans="1:12" ht="24" customHeight="1" x14ac:dyDescent="0.2">
      <c r="A314" s="9" t="s">
        <v>753</v>
      </c>
      <c r="B314" s="11" t="s">
        <v>754</v>
      </c>
      <c r="C314" s="9" t="s">
        <v>34</v>
      </c>
      <c r="D314" s="9" t="s">
        <v>755</v>
      </c>
      <c r="E314" s="10" t="s">
        <v>752</v>
      </c>
      <c r="F314" s="11">
        <v>3</v>
      </c>
      <c r="G314" s="12">
        <v>96.59</v>
      </c>
      <c r="H314" s="12">
        <f>TRUNC(G314 * (1 + 22.88 / 100), 2)</f>
        <v>118.68</v>
      </c>
      <c r="I314" s="12">
        <f>ROUND(F314*H314,2)</f>
        <v>356.04</v>
      </c>
      <c r="J314" s="13">
        <f t="shared" si="37"/>
        <v>4.0584942186012345E-5</v>
      </c>
      <c r="L314" s="19"/>
    </row>
    <row r="315" spans="1:12" ht="24" customHeight="1" x14ac:dyDescent="0.2">
      <c r="A315" s="5" t="s">
        <v>756</v>
      </c>
      <c r="B315" s="5"/>
      <c r="C315" s="5"/>
      <c r="D315" s="5" t="s">
        <v>757</v>
      </c>
      <c r="E315" s="5"/>
      <c r="F315" s="6"/>
      <c r="G315" s="5"/>
      <c r="H315" s="5"/>
      <c r="I315" s="7">
        <f>I316</f>
        <v>36703</v>
      </c>
      <c r="J315" s="8">
        <f t="shared" si="37"/>
        <v>4.1837690513796509E-3</v>
      </c>
    </row>
    <row r="316" spans="1:12" ht="60" customHeight="1" x14ac:dyDescent="0.2">
      <c r="A316" s="9" t="s">
        <v>758</v>
      </c>
      <c r="B316" s="11" t="s">
        <v>759</v>
      </c>
      <c r="C316" s="9" t="s">
        <v>25</v>
      </c>
      <c r="D316" s="9" t="s">
        <v>760</v>
      </c>
      <c r="E316" s="10" t="s">
        <v>173</v>
      </c>
      <c r="F316" s="11">
        <v>850</v>
      </c>
      <c r="G316" s="12">
        <v>35.14</v>
      </c>
      <c r="H316" s="12">
        <f>TRUNC(G316 * (1 + 22.88 / 100), 2)</f>
        <v>43.18</v>
      </c>
      <c r="I316" s="12">
        <f>ROUND(F316*H316,2)</f>
        <v>36703</v>
      </c>
      <c r="J316" s="13">
        <f t="shared" si="37"/>
        <v>4.1837690513796509E-3</v>
      </c>
      <c r="L316" s="19"/>
    </row>
    <row r="317" spans="1:12" ht="24" customHeight="1" x14ac:dyDescent="0.2">
      <c r="A317" s="5" t="s">
        <v>761</v>
      </c>
      <c r="B317" s="5"/>
      <c r="C317" s="5"/>
      <c r="D317" s="5" t="s">
        <v>762</v>
      </c>
      <c r="E317" s="5"/>
      <c r="F317" s="6"/>
      <c r="G317" s="5"/>
      <c r="H317" s="5"/>
      <c r="I317" s="7">
        <f>SUM(I318:I322)</f>
        <v>12601.689999999999</v>
      </c>
      <c r="J317" s="8">
        <f t="shared" si="37"/>
        <v>1.4364646109876695E-3</v>
      </c>
    </row>
    <row r="318" spans="1:12" ht="24" customHeight="1" x14ac:dyDescent="0.2">
      <c r="A318" s="9" t="s">
        <v>763</v>
      </c>
      <c r="B318" s="11" t="s">
        <v>764</v>
      </c>
      <c r="C318" s="9" t="s">
        <v>34</v>
      </c>
      <c r="D318" s="9" t="s">
        <v>765</v>
      </c>
      <c r="E318" s="10" t="s">
        <v>96</v>
      </c>
      <c r="F318" s="11">
        <v>142</v>
      </c>
      <c r="G318" s="12">
        <v>31.9</v>
      </c>
      <c r="H318" s="12">
        <f>TRUNC(G318 * (1 + 22.88 / 100), 2)</f>
        <v>39.19</v>
      </c>
      <c r="I318" s="12">
        <f>ROUND(F318*H318,2)</f>
        <v>5564.98</v>
      </c>
      <c r="J318" s="13">
        <f t="shared" si="37"/>
        <v>6.343511728073109E-4</v>
      </c>
      <c r="L318" s="19"/>
    </row>
    <row r="319" spans="1:12" ht="24" customHeight="1" x14ac:dyDescent="0.2">
      <c r="A319" s="9" t="s">
        <v>766</v>
      </c>
      <c r="B319" s="11" t="s">
        <v>767</v>
      </c>
      <c r="C319" s="9" t="s">
        <v>34</v>
      </c>
      <c r="D319" s="9" t="s">
        <v>768</v>
      </c>
      <c r="E319" s="10" t="s">
        <v>96</v>
      </c>
      <c r="F319" s="11">
        <v>11</v>
      </c>
      <c r="G319" s="12">
        <v>78.36</v>
      </c>
      <c r="H319" s="12">
        <f>TRUNC(G319 * (1 + 22.88 / 100), 2)</f>
        <v>96.28</v>
      </c>
      <c r="I319" s="12">
        <f>ROUND(F319*H319,2)</f>
        <v>1059.08</v>
      </c>
      <c r="J319" s="13">
        <f t="shared" si="37"/>
        <v>1.2072435841580145E-4</v>
      </c>
      <c r="L319" s="19"/>
    </row>
    <row r="320" spans="1:12" ht="24" customHeight="1" x14ac:dyDescent="0.2">
      <c r="A320" s="9" t="s">
        <v>769</v>
      </c>
      <c r="B320" s="11" t="s">
        <v>770</v>
      </c>
      <c r="C320" s="9" t="s">
        <v>34</v>
      </c>
      <c r="D320" s="9" t="s">
        <v>771</v>
      </c>
      <c r="E320" s="10" t="s">
        <v>96</v>
      </c>
      <c r="F320" s="11">
        <v>220</v>
      </c>
      <c r="G320" s="12">
        <v>19.27</v>
      </c>
      <c r="H320" s="12">
        <f>TRUNC(G320 * (1 + 22.88 / 100), 2)</f>
        <v>23.67</v>
      </c>
      <c r="I320" s="12">
        <f>ROUND(F320*H320,2)</f>
        <v>5207.3999999999996</v>
      </c>
      <c r="J320" s="13">
        <f t="shared" si="37"/>
        <v>5.935906862696345E-4</v>
      </c>
      <c r="L320" s="19"/>
    </row>
    <row r="321" spans="1:12" ht="24" customHeight="1" x14ac:dyDescent="0.2">
      <c r="A321" s="9" t="s">
        <v>772</v>
      </c>
      <c r="B321" s="11" t="s">
        <v>773</v>
      </c>
      <c r="C321" s="9" t="s">
        <v>34</v>
      </c>
      <c r="D321" s="9" t="s">
        <v>774</v>
      </c>
      <c r="E321" s="10" t="s">
        <v>173</v>
      </c>
      <c r="F321" s="11">
        <v>100</v>
      </c>
      <c r="G321" s="12">
        <v>5.14</v>
      </c>
      <c r="H321" s="12">
        <f>TRUNC(G321 * (1 + 22.88 / 100), 2)</f>
        <v>6.31</v>
      </c>
      <c r="I321" s="12">
        <f>ROUND(F321*H321,2)</f>
        <v>631</v>
      </c>
      <c r="J321" s="13">
        <f t="shared" si="37"/>
        <v>7.1927588246752583E-5</v>
      </c>
      <c r="L321" s="19"/>
    </row>
    <row r="322" spans="1:12" ht="24" customHeight="1" x14ac:dyDescent="0.2">
      <c r="A322" s="9" t="s">
        <v>775</v>
      </c>
      <c r="B322" s="11" t="s">
        <v>776</v>
      </c>
      <c r="C322" s="9" t="s">
        <v>34</v>
      </c>
      <c r="D322" s="9" t="s">
        <v>777</v>
      </c>
      <c r="E322" s="10" t="s">
        <v>96</v>
      </c>
      <c r="F322" s="11">
        <v>7</v>
      </c>
      <c r="G322" s="12">
        <v>16.190000000000001</v>
      </c>
      <c r="H322" s="12">
        <f>TRUNC(G322 * (1 + 22.88 / 100), 2)</f>
        <v>19.89</v>
      </c>
      <c r="I322" s="12">
        <f>ROUND(F322*H322,2)</f>
        <v>139.22999999999999</v>
      </c>
      <c r="J322" s="13">
        <f t="shared" si="37"/>
        <v>1.5870805248170144E-5</v>
      </c>
      <c r="L322" s="19"/>
    </row>
    <row r="323" spans="1:12" ht="24" customHeight="1" x14ac:dyDescent="0.2">
      <c r="A323" s="5" t="s">
        <v>778</v>
      </c>
      <c r="B323" s="5"/>
      <c r="C323" s="5"/>
      <c r="D323" s="5" t="s">
        <v>779</v>
      </c>
      <c r="E323" s="5"/>
      <c r="F323" s="6"/>
      <c r="G323" s="5"/>
      <c r="H323" s="5"/>
      <c r="I323" s="7">
        <f>SUM(I324:I325)</f>
        <v>1896.7</v>
      </c>
      <c r="J323" s="8">
        <f t="shared" si="37"/>
        <v>2.1620452714360639E-4</v>
      </c>
    </row>
    <row r="324" spans="1:12" ht="24" customHeight="1" x14ac:dyDescent="0.2">
      <c r="A324" s="9" t="s">
        <v>780</v>
      </c>
      <c r="B324" s="11" t="s">
        <v>781</v>
      </c>
      <c r="C324" s="9" t="s">
        <v>34</v>
      </c>
      <c r="D324" s="9" t="s">
        <v>782</v>
      </c>
      <c r="E324" s="10" t="s">
        <v>752</v>
      </c>
      <c r="F324" s="11">
        <v>2</v>
      </c>
      <c r="G324" s="12">
        <v>601.39</v>
      </c>
      <c r="H324" s="12">
        <f>TRUNC(G324 * (1 + 22.88 / 100), 2)</f>
        <v>738.98</v>
      </c>
      <c r="I324" s="12">
        <f>ROUND(F324*H324,2)</f>
        <v>1477.96</v>
      </c>
      <c r="J324" s="13">
        <f t="shared" si="37"/>
        <v>1.6847242206841591E-4</v>
      </c>
      <c r="L324" s="19"/>
    </row>
    <row r="325" spans="1:12" ht="48" customHeight="1" x14ac:dyDescent="0.2">
      <c r="A325" s="9" t="s">
        <v>783</v>
      </c>
      <c r="B325" s="11" t="s">
        <v>784</v>
      </c>
      <c r="C325" s="9" t="s">
        <v>25</v>
      </c>
      <c r="D325" s="9" t="s">
        <v>785</v>
      </c>
      <c r="E325" s="10" t="s">
        <v>96</v>
      </c>
      <c r="F325" s="11">
        <v>2</v>
      </c>
      <c r="G325" s="12">
        <v>170.39</v>
      </c>
      <c r="H325" s="12">
        <f>TRUNC(G325 * (1 + 22.88 / 100), 2)</f>
        <v>209.37</v>
      </c>
      <c r="I325" s="12">
        <f>ROUND(F325*H325,2)</f>
        <v>418.74</v>
      </c>
      <c r="J325" s="13">
        <f t="shared" si="37"/>
        <v>4.7732105075190454E-5</v>
      </c>
      <c r="L325" s="19"/>
    </row>
    <row r="326" spans="1:12" ht="24" customHeight="1" x14ac:dyDescent="0.2">
      <c r="A326" s="5" t="s">
        <v>786</v>
      </c>
      <c r="B326" s="5"/>
      <c r="C326" s="5"/>
      <c r="D326" s="5" t="s">
        <v>787</v>
      </c>
      <c r="E326" s="5"/>
      <c r="F326" s="6"/>
      <c r="G326" s="5"/>
      <c r="H326" s="5"/>
      <c r="I326" s="7">
        <f>SUM(I327:I328)</f>
        <v>15522.8</v>
      </c>
      <c r="J326" s="8">
        <f t="shared" si="37"/>
        <v>1.769441468837862E-3</v>
      </c>
    </row>
    <row r="327" spans="1:12" ht="24" customHeight="1" x14ac:dyDescent="0.2">
      <c r="A327" s="9" t="s">
        <v>788</v>
      </c>
      <c r="B327" s="11" t="s">
        <v>789</v>
      </c>
      <c r="C327" s="9" t="s">
        <v>34</v>
      </c>
      <c r="D327" s="9" t="s">
        <v>790</v>
      </c>
      <c r="E327" s="10" t="s">
        <v>96</v>
      </c>
      <c r="F327" s="11">
        <v>30</v>
      </c>
      <c r="G327" s="12">
        <v>235.18</v>
      </c>
      <c r="H327" s="12">
        <f>TRUNC(G327 * (1 + 22.88 / 100), 2)</f>
        <v>288.98</v>
      </c>
      <c r="I327" s="12">
        <f>ROUND(F327*H327,2)</f>
        <v>8669.4</v>
      </c>
      <c r="J327" s="13">
        <f t="shared" si="37"/>
        <v>9.882235079974593E-4</v>
      </c>
      <c r="L327" s="19"/>
    </row>
    <row r="328" spans="1:12" ht="36" customHeight="1" x14ac:dyDescent="0.2">
      <c r="A328" s="9" t="s">
        <v>791</v>
      </c>
      <c r="B328" s="11" t="s">
        <v>792</v>
      </c>
      <c r="C328" s="9" t="s">
        <v>25</v>
      </c>
      <c r="D328" s="9" t="s">
        <v>793</v>
      </c>
      <c r="E328" s="10" t="s">
        <v>173</v>
      </c>
      <c r="F328" s="11">
        <v>127.6</v>
      </c>
      <c r="G328" s="12">
        <v>43.71</v>
      </c>
      <c r="H328" s="12">
        <f>TRUNC(G328 * (1 + 22.88 / 100), 2)</f>
        <v>53.71</v>
      </c>
      <c r="I328" s="12">
        <f>ROUND(F328*H328,2)</f>
        <v>6853.4</v>
      </c>
      <c r="J328" s="13">
        <f t="shared" si="37"/>
        <v>7.8121796084040275E-4</v>
      </c>
      <c r="L328" s="19"/>
    </row>
    <row r="329" spans="1:12" ht="24" customHeight="1" x14ac:dyDescent="0.2">
      <c r="A329" s="5" t="s">
        <v>794</v>
      </c>
      <c r="B329" s="5"/>
      <c r="C329" s="5"/>
      <c r="D329" s="5" t="s">
        <v>795</v>
      </c>
      <c r="E329" s="5"/>
      <c r="F329" s="6"/>
      <c r="G329" s="5"/>
      <c r="H329" s="5"/>
      <c r="I329" s="7">
        <f>I330</f>
        <v>5038.68</v>
      </c>
      <c r="J329" s="8">
        <f t="shared" si="37"/>
        <v>5.7435832067693712E-4</v>
      </c>
    </row>
    <row r="330" spans="1:12" ht="24" customHeight="1" x14ac:dyDescent="0.2">
      <c r="A330" s="9" t="s">
        <v>796</v>
      </c>
      <c r="B330" s="11" t="s">
        <v>797</v>
      </c>
      <c r="C330" s="9" t="s">
        <v>34</v>
      </c>
      <c r="D330" s="9" t="s">
        <v>798</v>
      </c>
      <c r="E330" s="10" t="s">
        <v>96</v>
      </c>
      <c r="F330" s="11">
        <v>1</v>
      </c>
      <c r="G330" s="12">
        <v>4100.49</v>
      </c>
      <c r="H330" s="12">
        <f>TRUNC(G330 * (1 + 22.88 / 100), 2)</f>
        <v>5038.68</v>
      </c>
      <c r="I330" s="12">
        <f>ROUND(F330*H330,2)</f>
        <v>5038.68</v>
      </c>
      <c r="J330" s="13">
        <f t="shared" si="37"/>
        <v>5.7435832067693712E-4</v>
      </c>
      <c r="L330" s="19"/>
    </row>
    <row r="331" spans="1:12" ht="24" customHeight="1" x14ac:dyDescent="0.2">
      <c r="A331" s="5" t="s">
        <v>799</v>
      </c>
      <c r="B331" s="5"/>
      <c r="C331" s="5"/>
      <c r="D331" s="5" t="s">
        <v>800</v>
      </c>
      <c r="E331" s="5"/>
      <c r="F331" s="6"/>
      <c r="G331" s="5"/>
      <c r="H331" s="5"/>
      <c r="I331" s="7">
        <f>SUM(I332:I340)</f>
        <v>105723.64</v>
      </c>
      <c r="J331" s="8">
        <f t="shared" si="37"/>
        <v>1.205142067490951E-2</v>
      </c>
    </row>
    <row r="332" spans="1:12" ht="24" customHeight="1" x14ac:dyDescent="0.2">
      <c r="A332" s="9" t="s">
        <v>801</v>
      </c>
      <c r="B332" s="11" t="s">
        <v>659</v>
      </c>
      <c r="C332" s="9" t="s">
        <v>34</v>
      </c>
      <c r="D332" s="9" t="s">
        <v>660</v>
      </c>
      <c r="E332" s="10" t="s">
        <v>96</v>
      </c>
      <c r="F332" s="11">
        <v>2</v>
      </c>
      <c r="G332" s="12">
        <v>21568.45</v>
      </c>
      <c r="H332" s="12">
        <f>ROUND(G332*1.1528,2)</f>
        <v>24864.11</v>
      </c>
      <c r="I332" s="12">
        <f t="shared" ref="I332:I340" si="38">ROUND(F332*H332,2)</f>
        <v>49728.22</v>
      </c>
      <c r="J332" s="13">
        <f t="shared" si="37"/>
        <v>5.6685117787700903E-3</v>
      </c>
      <c r="L332" s="19"/>
    </row>
    <row r="333" spans="1:12" ht="24" customHeight="1" x14ac:dyDescent="0.2">
      <c r="A333" s="9" t="s">
        <v>802</v>
      </c>
      <c r="B333" s="11" t="s">
        <v>641</v>
      </c>
      <c r="C333" s="9" t="s">
        <v>34</v>
      </c>
      <c r="D333" s="9" t="s">
        <v>642</v>
      </c>
      <c r="E333" s="10" t="s">
        <v>96</v>
      </c>
      <c r="F333" s="11">
        <v>8</v>
      </c>
      <c r="G333" s="12">
        <v>3819.82</v>
      </c>
      <c r="H333" s="12">
        <f>ROUND(G333*1.1528,2)</f>
        <v>4403.49</v>
      </c>
      <c r="I333" s="12">
        <f t="shared" si="38"/>
        <v>35227.919999999998</v>
      </c>
      <c r="J333" s="13">
        <f t="shared" si="37"/>
        <v>4.0156249200468145E-3</v>
      </c>
      <c r="L333" s="19"/>
    </row>
    <row r="334" spans="1:12" ht="24" customHeight="1" x14ac:dyDescent="0.2">
      <c r="A334" s="9" t="s">
        <v>803</v>
      </c>
      <c r="B334" s="11" t="s">
        <v>668</v>
      </c>
      <c r="C334" s="9" t="s">
        <v>34</v>
      </c>
      <c r="D334" s="9" t="s">
        <v>669</v>
      </c>
      <c r="E334" s="10" t="s">
        <v>96</v>
      </c>
      <c r="F334" s="11">
        <v>2</v>
      </c>
      <c r="G334" s="12">
        <v>92.56</v>
      </c>
      <c r="H334" s="12">
        <f t="shared" ref="H334:H340" si="39">TRUNC(G334 * (1 + 22.88 / 100), 2)</f>
        <v>113.73</v>
      </c>
      <c r="I334" s="12">
        <f t="shared" si="38"/>
        <v>227.46</v>
      </c>
      <c r="J334" s="13">
        <f t="shared" si="37"/>
        <v>2.592812872045379E-5</v>
      </c>
      <c r="L334" s="19"/>
    </row>
    <row r="335" spans="1:12" ht="24" customHeight="1" x14ac:dyDescent="0.2">
      <c r="A335" s="9" t="s">
        <v>804</v>
      </c>
      <c r="B335" s="11" t="s">
        <v>671</v>
      </c>
      <c r="C335" s="9" t="s">
        <v>34</v>
      </c>
      <c r="D335" s="9" t="s">
        <v>672</v>
      </c>
      <c r="E335" s="10" t="s">
        <v>96</v>
      </c>
      <c r="F335" s="11">
        <v>8</v>
      </c>
      <c r="G335" s="12">
        <v>92.56</v>
      </c>
      <c r="H335" s="12">
        <f t="shared" si="39"/>
        <v>113.73</v>
      </c>
      <c r="I335" s="12">
        <f t="shared" si="38"/>
        <v>909.84</v>
      </c>
      <c r="J335" s="13">
        <f t="shared" si="37"/>
        <v>1.0371251488181516E-4</v>
      </c>
      <c r="L335" s="19"/>
    </row>
    <row r="336" spans="1:12" ht="60" customHeight="1" x14ac:dyDescent="0.2">
      <c r="A336" s="9" t="s">
        <v>805</v>
      </c>
      <c r="B336" s="11" t="s">
        <v>806</v>
      </c>
      <c r="C336" s="9" t="s">
        <v>137</v>
      </c>
      <c r="D336" s="9" t="s">
        <v>807</v>
      </c>
      <c r="E336" s="10" t="s">
        <v>711</v>
      </c>
      <c r="F336" s="11">
        <v>24</v>
      </c>
      <c r="G336" s="12">
        <v>198.74</v>
      </c>
      <c r="H336" s="12">
        <f t="shared" si="39"/>
        <v>244.21</v>
      </c>
      <c r="I336" s="12">
        <f t="shared" si="38"/>
        <v>5861.04</v>
      </c>
      <c r="J336" s="13">
        <f t="shared" si="37"/>
        <v>6.6809900446552573E-4</v>
      </c>
      <c r="L336" s="19"/>
    </row>
    <row r="337" spans="1:12" ht="60" customHeight="1" x14ac:dyDescent="0.2">
      <c r="A337" s="9" t="s">
        <v>808</v>
      </c>
      <c r="B337" s="11" t="s">
        <v>809</v>
      </c>
      <c r="C337" s="9" t="s">
        <v>137</v>
      </c>
      <c r="D337" s="9" t="s">
        <v>810</v>
      </c>
      <c r="E337" s="10" t="s">
        <v>711</v>
      </c>
      <c r="F337" s="11">
        <v>30</v>
      </c>
      <c r="G337" s="12">
        <v>191.85</v>
      </c>
      <c r="H337" s="12">
        <f t="shared" si="39"/>
        <v>235.74</v>
      </c>
      <c r="I337" s="12">
        <f t="shared" si="38"/>
        <v>7072.2</v>
      </c>
      <c r="J337" s="13">
        <f t="shared" si="37"/>
        <v>8.0615893755734325E-4</v>
      </c>
      <c r="L337" s="19"/>
    </row>
    <row r="338" spans="1:12" ht="48" customHeight="1" x14ac:dyDescent="0.2">
      <c r="A338" s="9" t="s">
        <v>811</v>
      </c>
      <c r="B338" s="11" t="s">
        <v>697</v>
      </c>
      <c r="C338" s="9" t="s">
        <v>25</v>
      </c>
      <c r="D338" s="9" t="s">
        <v>698</v>
      </c>
      <c r="E338" s="10" t="s">
        <v>173</v>
      </c>
      <c r="F338" s="11">
        <v>24</v>
      </c>
      <c r="G338" s="12">
        <v>19.27</v>
      </c>
      <c r="H338" s="12">
        <f t="shared" si="39"/>
        <v>23.67</v>
      </c>
      <c r="I338" s="12">
        <f t="shared" si="38"/>
        <v>568.08000000000004</v>
      </c>
      <c r="J338" s="13">
        <f t="shared" si="37"/>
        <v>6.4755347593051048E-5</v>
      </c>
      <c r="L338" s="19"/>
    </row>
    <row r="339" spans="1:12" ht="48" customHeight="1" x14ac:dyDescent="0.2">
      <c r="A339" s="9" t="s">
        <v>812</v>
      </c>
      <c r="B339" s="11" t="s">
        <v>706</v>
      </c>
      <c r="C339" s="9" t="s">
        <v>25</v>
      </c>
      <c r="D339" s="9" t="s">
        <v>707</v>
      </c>
      <c r="E339" s="10" t="s">
        <v>173</v>
      </c>
      <c r="F339" s="11">
        <v>12</v>
      </c>
      <c r="G339" s="12">
        <v>51.29</v>
      </c>
      <c r="H339" s="12">
        <f t="shared" si="39"/>
        <v>63.02</v>
      </c>
      <c r="I339" s="12">
        <f t="shared" si="38"/>
        <v>756.24</v>
      </c>
      <c r="J339" s="13">
        <f t="shared" si="37"/>
        <v>8.6203675650909937E-5</v>
      </c>
      <c r="L339" s="19"/>
    </row>
    <row r="340" spans="1:12" ht="60" customHeight="1" x14ac:dyDescent="0.2">
      <c r="A340" s="9" t="s">
        <v>813</v>
      </c>
      <c r="B340" s="11" t="s">
        <v>709</v>
      </c>
      <c r="C340" s="9" t="s">
        <v>137</v>
      </c>
      <c r="D340" s="9" t="s">
        <v>710</v>
      </c>
      <c r="E340" s="10" t="s">
        <v>711</v>
      </c>
      <c r="F340" s="11">
        <v>18</v>
      </c>
      <c r="G340" s="12">
        <v>242.91</v>
      </c>
      <c r="H340" s="12">
        <f t="shared" si="39"/>
        <v>298.48</v>
      </c>
      <c r="I340" s="12">
        <f t="shared" si="38"/>
        <v>5372.64</v>
      </c>
      <c r="J340" s="13">
        <f t="shared" si="37"/>
        <v>6.1242636722350682E-4</v>
      </c>
      <c r="L340" s="19"/>
    </row>
    <row r="341" spans="1:12" ht="24" customHeight="1" x14ac:dyDescent="0.2">
      <c r="A341" s="5" t="s">
        <v>814</v>
      </c>
      <c r="B341" s="5"/>
      <c r="C341" s="5"/>
      <c r="D341" s="5" t="s">
        <v>815</v>
      </c>
      <c r="E341" s="5"/>
      <c r="F341" s="6"/>
      <c r="G341" s="5"/>
      <c r="H341" s="5"/>
      <c r="I341" s="7">
        <f>I342</f>
        <v>14172.86</v>
      </c>
      <c r="J341" s="8">
        <f t="shared" si="37"/>
        <v>1.6155620259253088E-3</v>
      </c>
    </row>
    <row r="342" spans="1:12" ht="24" customHeight="1" x14ac:dyDescent="0.2">
      <c r="A342" s="9" t="s">
        <v>816</v>
      </c>
      <c r="B342" s="11" t="s">
        <v>817</v>
      </c>
      <c r="C342" s="9" t="s">
        <v>34</v>
      </c>
      <c r="D342" s="9" t="s">
        <v>818</v>
      </c>
      <c r="E342" s="10" t="s">
        <v>96</v>
      </c>
      <c r="F342" s="11">
        <v>1</v>
      </c>
      <c r="G342" s="12">
        <v>11533.91</v>
      </c>
      <c r="H342" s="12">
        <f>TRUNC(G342 * (1 + 22.88 / 100), 2)</f>
        <v>14172.86</v>
      </c>
      <c r="I342" s="12">
        <f>ROUND(F342*H342,2)</f>
        <v>14172.86</v>
      </c>
      <c r="J342" s="13">
        <f t="shared" si="37"/>
        <v>1.6155620259253088E-3</v>
      </c>
      <c r="L342" s="19"/>
    </row>
    <row r="343" spans="1:12" ht="24" customHeight="1" x14ac:dyDescent="0.2">
      <c r="A343" s="5" t="s">
        <v>819</v>
      </c>
      <c r="B343" s="5"/>
      <c r="C343" s="5"/>
      <c r="D343" s="5" t="s">
        <v>820</v>
      </c>
      <c r="E343" s="5"/>
      <c r="F343" s="6"/>
      <c r="G343" s="5"/>
      <c r="H343" s="5"/>
      <c r="I343" s="7">
        <f>I344+I358+I361</f>
        <v>433132.61</v>
      </c>
      <c r="J343" s="8">
        <f t="shared" si="37"/>
        <v>4.9372716368179505E-2</v>
      </c>
    </row>
    <row r="344" spans="1:12" ht="24" customHeight="1" x14ac:dyDescent="0.2">
      <c r="A344" s="5" t="s">
        <v>821</v>
      </c>
      <c r="B344" s="5"/>
      <c r="C344" s="5"/>
      <c r="D344" s="5" t="s">
        <v>822</v>
      </c>
      <c r="E344" s="5"/>
      <c r="F344" s="6"/>
      <c r="G344" s="5"/>
      <c r="H344" s="5"/>
      <c r="I344" s="7">
        <f>SUM(I345:I357)</f>
        <v>57399.009999999995</v>
      </c>
      <c r="J344" s="8">
        <f t="shared" si="37"/>
        <v>6.5429038939005283E-3</v>
      </c>
    </row>
    <row r="345" spans="1:12" ht="36" customHeight="1" x14ac:dyDescent="0.2">
      <c r="A345" s="9" t="s">
        <v>823</v>
      </c>
      <c r="B345" s="11" t="s">
        <v>824</v>
      </c>
      <c r="C345" s="9" t="s">
        <v>34</v>
      </c>
      <c r="D345" s="9" t="s">
        <v>825</v>
      </c>
      <c r="E345" s="10" t="s">
        <v>96</v>
      </c>
      <c r="F345" s="11">
        <v>1</v>
      </c>
      <c r="G345" s="12">
        <v>8077.79</v>
      </c>
      <c r="H345" s="12">
        <f t="shared" ref="H345:H357" si="40">TRUNC(G345 * (1 + 22.88 / 100), 2)</f>
        <v>9925.98</v>
      </c>
      <c r="I345" s="12">
        <f t="shared" ref="I345:I357" si="41">ROUND(F345*H345,2)</f>
        <v>9925.98</v>
      </c>
      <c r="J345" s="13">
        <f t="shared" si="37"/>
        <v>1.1314608595649782E-3</v>
      </c>
      <c r="L345" s="19"/>
    </row>
    <row r="346" spans="1:12" ht="36" customHeight="1" x14ac:dyDescent="0.2">
      <c r="A346" s="9" t="s">
        <v>826</v>
      </c>
      <c r="B346" s="11" t="s">
        <v>827</v>
      </c>
      <c r="C346" s="9" t="s">
        <v>25</v>
      </c>
      <c r="D346" s="9" t="s">
        <v>828</v>
      </c>
      <c r="E346" s="10" t="s">
        <v>177</v>
      </c>
      <c r="F346" s="11">
        <v>5.0199999999999996</v>
      </c>
      <c r="G346" s="12">
        <v>356.05</v>
      </c>
      <c r="H346" s="12">
        <f t="shared" si="40"/>
        <v>437.51</v>
      </c>
      <c r="I346" s="12">
        <f t="shared" si="41"/>
        <v>2196.3000000000002</v>
      </c>
      <c r="J346" s="13">
        <f t="shared" si="37"/>
        <v>2.5035588283097099E-4</v>
      </c>
      <c r="L346" s="19"/>
    </row>
    <row r="347" spans="1:12" ht="24" customHeight="1" x14ac:dyDescent="0.2">
      <c r="A347" s="9" t="s">
        <v>829</v>
      </c>
      <c r="B347" s="11" t="s">
        <v>830</v>
      </c>
      <c r="C347" s="9" t="s">
        <v>25</v>
      </c>
      <c r="D347" s="9" t="s">
        <v>831</v>
      </c>
      <c r="E347" s="10" t="s">
        <v>832</v>
      </c>
      <c r="F347" s="11">
        <v>120.23</v>
      </c>
      <c r="G347" s="12">
        <v>7.5</v>
      </c>
      <c r="H347" s="12">
        <f t="shared" si="40"/>
        <v>9.2100000000000009</v>
      </c>
      <c r="I347" s="12">
        <f t="shared" si="41"/>
        <v>1107.32</v>
      </c>
      <c r="J347" s="13">
        <f t="shared" si="37"/>
        <v>1.2622322823675763E-4</v>
      </c>
      <c r="L347" s="19"/>
    </row>
    <row r="348" spans="1:12" ht="48" customHeight="1" x14ac:dyDescent="0.2">
      <c r="A348" s="9" t="s">
        <v>833</v>
      </c>
      <c r="B348" s="11" t="s">
        <v>834</v>
      </c>
      <c r="C348" s="9" t="s">
        <v>25</v>
      </c>
      <c r="D348" s="9" t="s">
        <v>835</v>
      </c>
      <c r="E348" s="10" t="s">
        <v>832</v>
      </c>
      <c r="F348" s="11">
        <v>85.4</v>
      </c>
      <c r="G348" s="12">
        <v>8.93</v>
      </c>
      <c r="H348" s="12">
        <f t="shared" si="40"/>
        <v>10.97</v>
      </c>
      <c r="I348" s="12">
        <f t="shared" si="41"/>
        <v>936.84</v>
      </c>
      <c r="J348" s="13">
        <f t="shared" si="37"/>
        <v>1.0679024052787272E-4</v>
      </c>
      <c r="L348" s="19"/>
    </row>
    <row r="349" spans="1:12" ht="24" customHeight="1" x14ac:dyDescent="0.2">
      <c r="A349" s="9" t="s">
        <v>836</v>
      </c>
      <c r="B349" s="11" t="s">
        <v>837</v>
      </c>
      <c r="C349" s="9" t="s">
        <v>25</v>
      </c>
      <c r="D349" s="9" t="s">
        <v>838</v>
      </c>
      <c r="E349" s="10" t="s">
        <v>177</v>
      </c>
      <c r="F349" s="11">
        <v>5.0199999999999996</v>
      </c>
      <c r="G349" s="12">
        <v>177.71</v>
      </c>
      <c r="H349" s="12">
        <f t="shared" si="40"/>
        <v>218.37</v>
      </c>
      <c r="I349" s="12">
        <f t="shared" si="41"/>
        <v>1096.22</v>
      </c>
      <c r="J349" s="13">
        <f t="shared" si="37"/>
        <v>1.2495794102671174E-4</v>
      </c>
      <c r="L349" s="19"/>
    </row>
    <row r="350" spans="1:12" ht="36" customHeight="1" x14ac:dyDescent="0.2">
      <c r="A350" s="9" t="s">
        <v>839</v>
      </c>
      <c r="B350" s="11" t="s">
        <v>840</v>
      </c>
      <c r="C350" s="9" t="s">
        <v>25</v>
      </c>
      <c r="D350" s="9" t="s">
        <v>841</v>
      </c>
      <c r="E350" s="10" t="s">
        <v>92</v>
      </c>
      <c r="F350" s="11">
        <v>19.97</v>
      </c>
      <c r="G350" s="12">
        <v>93.95</v>
      </c>
      <c r="H350" s="12">
        <f t="shared" si="40"/>
        <v>115.44</v>
      </c>
      <c r="I350" s="12">
        <f t="shared" si="41"/>
        <v>2305.34</v>
      </c>
      <c r="J350" s="13">
        <f t="shared" si="37"/>
        <v>2.6278533484749383E-4</v>
      </c>
      <c r="L350" s="19"/>
    </row>
    <row r="351" spans="1:12" ht="48" customHeight="1" x14ac:dyDescent="0.2">
      <c r="A351" s="9" t="s">
        <v>842</v>
      </c>
      <c r="B351" s="11" t="s">
        <v>843</v>
      </c>
      <c r="C351" s="9" t="s">
        <v>25</v>
      </c>
      <c r="D351" s="9" t="s">
        <v>844</v>
      </c>
      <c r="E351" s="10" t="s">
        <v>92</v>
      </c>
      <c r="F351" s="11">
        <v>18.72</v>
      </c>
      <c r="G351" s="12">
        <v>27.66</v>
      </c>
      <c r="H351" s="12">
        <f t="shared" si="40"/>
        <v>33.979999999999997</v>
      </c>
      <c r="I351" s="12">
        <f t="shared" si="41"/>
        <v>636.11</v>
      </c>
      <c r="J351" s="13">
        <f t="shared" si="37"/>
        <v>7.2510076322728663E-5</v>
      </c>
      <c r="L351" s="19"/>
    </row>
    <row r="352" spans="1:12" ht="24" customHeight="1" x14ac:dyDescent="0.2">
      <c r="A352" s="9" t="s">
        <v>845</v>
      </c>
      <c r="B352" s="11" t="s">
        <v>846</v>
      </c>
      <c r="C352" s="9" t="s">
        <v>25</v>
      </c>
      <c r="D352" s="9" t="s">
        <v>847</v>
      </c>
      <c r="E352" s="10" t="s">
        <v>96</v>
      </c>
      <c r="F352" s="11">
        <v>10</v>
      </c>
      <c r="G352" s="12">
        <v>128.06</v>
      </c>
      <c r="H352" s="12">
        <f t="shared" si="40"/>
        <v>157.36000000000001</v>
      </c>
      <c r="I352" s="12">
        <f t="shared" si="41"/>
        <v>1573.6</v>
      </c>
      <c r="J352" s="13">
        <f t="shared" si="37"/>
        <v>1.7937441024578425E-4</v>
      </c>
      <c r="L352" s="19"/>
    </row>
    <row r="353" spans="1:12" ht="48" customHeight="1" x14ac:dyDescent="0.2">
      <c r="A353" s="9" t="s">
        <v>848</v>
      </c>
      <c r="B353" s="11" t="s">
        <v>849</v>
      </c>
      <c r="C353" s="9" t="s">
        <v>25</v>
      </c>
      <c r="D353" s="9" t="s">
        <v>850</v>
      </c>
      <c r="E353" s="10" t="s">
        <v>92</v>
      </c>
      <c r="F353" s="11">
        <v>125</v>
      </c>
      <c r="G353" s="12">
        <v>65.78</v>
      </c>
      <c r="H353" s="12">
        <f t="shared" si="40"/>
        <v>80.83</v>
      </c>
      <c r="I353" s="12">
        <f t="shared" si="41"/>
        <v>10103.75</v>
      </c>
      <c r="J353" s="13">
        <f t="shared" si="37"/>
        <v>1.1517248331982986E-3</v>
      </c>
      <c r="L353" s="19"/>
    </row>
    <row r="354" spans="1:12" ht="48" customHeight="1" x14ac:dyDescent="0.2">
      <c r="A354" s="9" t="s">
        <v>851</v>
      </c>
      <c r="B354" s="11" t="s">
        <v>852</v>
      </c>
      <c r="C354" s="9" t="s">
        <v>25</v>
      </c>
      <c r="D354" s="9" t="s">
        <v>853</v>
      </c>
      <c r="E354" s="10" t="s">
        <v>92</v>
      </c>
      <c r="F354" s="11">
        <v>250</v>
      </c>
      <c r="G354" s="12">
        <v>5.54</v>
      </c>
      <c r="H354" s="12">
        <f t="shared" si="40"/>
        <v>6.8</v>
      </c>
      <c r="I354" s="12">
        <f t="shared" si="41"/>
        <v>1700</v>
      </c>
      <c r="J354" s="13">
        <f t="shared" si="37"/>
        <v>1.9378272586288334E-4</v>
      </c>
      <c r="L354" s="19"/>
    </row>
    <row r="355" spans="1:12" ht="24" customHeight="1" x14ac:dyDescent="0.2">
      <c r="A355" s="9" t="s">
        <v>854</v>
      </c>
      <c r="B355" s="11" t="s">
        <v>855</v>
      </c>
      <c r="C355" s="9" t="s">
        <v>25</v>
      </c>
      <c r="D355" s="9" t="s">
        <v>856</v>
      </c>
      <c r="E355" s="10" t="s">
        <v>92</v>
      </c>
      <c r="F355" s="11">
        <v>125</v>
      </c>
      <c r="G355" s="12">
        <v>9.7799999999999994</v>
      </c>
      <c r="H355" s="12">
        <f t="shared" si="40"/>
        <v>12.01</v>
      </c>
      <c r="I355" s="12">
        <f t="shared" si="41"/>
        <v>1501.25</v>
      </c>
      <c r="J355" s="13">
        <f t="shared" si="37"/>
        <v>1.7112724541273742E-4</v>
      </c>
      <c r="L355" s="19"/>
    </row>
    <row r="356" spans="1:12" ht="48" customHeight="1" x14ac:dyDescent="0.2">
      <c r="A356" s="9" t="s">
        <v>857</v>
      </c>
      <c r="B356" s="11" t="s">
        <v>858</v>
      </c>
      <c r="C356" s="9" t="s">
        <v>25</v>
      </c>
      <c r="D356" s="9" t="s">
        <v>859</v>
      </c>
      <c r="E356" s="10" t="s">
        <v>92</v>
      </c>
      <c r="F356" s="11">
        <v>250</v>
      </c>
      <c r="G356" s="12">
        <v>47.73</v>
      </c>
      <c r="H356" s="12">
        <f t="shared" si="40"/>
        <v>58.65</v>
      </c>
      <c r="I356" s="12">
        <f t="shared" si="41"/>
        <v>14662.5</v>
      </c>
      <c r="J356" s="13">
        <f t="shared" si="37"/>
        <v>1.6713760105673688E-3</v>
      </c>
      <c r="L356" s="19"/>
    </row>
    <row r="357" spans="1:12" ht="36" customHeight="1" x14ac:dyDescent="0.2">
      <c r="A357" s="9" t="s">
        <v>860</v>
      </c>
      <c r="B357" s="11" t="s">
        <v>861</v>
      </c>
      <c r="C357" s="9" t="s">
        <v>34</v>
      </c>
      <c r="D357" s="9" t="s">
        <v>862</v>
      </c>
      <c r="E357" s="10" t="s">
        <v>192</v>
      </c>
      <c r="F357" s="11">
        <v>130</v>
      </c>
      <c r="G357" s="12">
        <v>60.44</v>
      </c>
      <c r="H357" s="12">
        <f t="shared" si="40"/>
        <v>74.260000000000005</v>
      </c>
      <c r="I357" s="12">
        <f t="shared" si="41"/>
        <v>9653.7999999999993</v>
      </c>
      <c r="J357" s="13">
        <f t="shared" si="37"/>
        <v>1.1004351052559429E-3</v>
      </c>
      <c r="L357" s="19"/>
    </row>
    <row r="358" spans="1:12" ht="24" customHeight="1" x14ac:dyDescent="0.2">
      <c r="A358" s="5" t="s">
        <v>863</v>
      </c>
      <c r="B358" s="5"/>
      <c r="C358" s="5"/>
      <c r="D358" s="5" t="s">
        <v>864</v>
      </c>
      <c r="E358" s="5"/>
      <c r="F358" s="6"/>
      <c r="G358" s="5"/>
      <c r="H358" s="5"/>
      <c r="I358" s="7">
        <f>SUM(I359:I360)</f>
        <v>16924</v>
      </c>
      <c r="J358" s="8">
        <f t="shared" si="37"/>
        <v>1.9291640308843751E-3</v>
      </c>
    </row>
    <row r="359" spans="1:12" ht="36" customHeight="1" x14ac:dyDescent="0.2">
      <c r="A359" s="9" t="s">
        <v>865</v>
      </c>
      <c r="B359" s="11" t="s">
        <v>866</v>
      </c>
      <c r="C359" s="9" t="s">
        <v>25</v>
      </c>
      <c r="D359" s="9" t="s">
        <v>867</v>
      </c>
      <c r="E359" s="10" t="s">
        <v>92</v>
      </c>
      <c r="F359" s="11">
        <v>20</v>
      </c>
      <c r="G359" s="12">
        <v>114.1</v>
      </c>
      <c r="H359" s="12">
        <f>TRUNC(G359 * (1 + 22.88 / 100), 2)</f>
        <v>140.19999999999999</v>
      </c>
      <c r="I359" s="12">
        <f>ROUND(F359*H359,2)</f>
        <v>2804</v>
      </c>
      <c r="J359" s="13">
        <f t="shared" si="37"/>
        <v>3.1962750783501466E-4</v>
      </c>
      <c r="L359" s="19"/>
    </row>
    <row r="360" spans="1:12" ht="24" customHeight="1" x14ac:dyDescent="0.2">
      <c r="A360" s="9" t="s">
        <v>868</v>
      </c>
      <c r="B360" s="11" t="s">
        <v>869</v>
      </c>
      <c r="C360" s="9" t="s">
        <v>34</v>
      </c>
      <c r="D360" s="9" t="s">
        <v>870</v>
      </c>
      <c r="E360" s="10" t="s">
        <v>192</v>
      </c>
      <c r="F360" s="11">
        <v>25</v>
      </c>
      <c r="G360" s="12">
        <v>459.64</v>
      </c>
      <c r="H360" s="12">
        <f>TRUNC(G360 * (1 + 22.88 / 100), 2)</f>
        <v>564.79999999999995</v>
      </c>
      <c r="I360" s="12">
        <f>ROUND(F360*H360,2)</f>
        <v>14120</v>
      </c>
      <c r="J360" s="13">
        <f t="shared" si="37"/>
        <v>1.6095365230493605E-3</v>
      </c>
      <c r="L360" s="19"/>
    </row>
    <row r="361" spans="1:12" ht="24" customHeight="1" x14ac:dyDescent="0.2">
      <c r="A361" s="5" t="s">
        <v>871</v>
      </c>
      <c r="B361" s="5"/>
      <c r="C361" s="5"/>
      <c r="D361" s="5" t="s">
        <v>872</v>
      </c>
      <c r="E361" s="5"/>
      <c r="F361" s="6"/>
      <c r="G361" s="5"/>
      <c r="H361" s="5"/>
      <c r="I361" s="7">
        <f>SUM(I362:I363)</f>
        <v>358809.59999999998</v>
      </c>
      <c r="J361" s="8">
        <f t="shared" si="37"/>
        <v>4.0900648443394604E-2</v>
      </c>
    </row>
    <row r="362" spans="1:12" ht="84" customHeight="1" x14ac:dyDescent="0.2">
      <c r="A362" s="9" t="s">
        <v>873</v>
      </c>
      <c r="B362" s="11" t="s">
        <v>874</v>
      </c>
      <c r="C362" s="9" t="s">
        <v>34</v>
      </c>
      <c r="D362" s="9" t="s">
        <v>875</v>
      </c>
      <c r="E362" s="10" t="s">
        <v>96</v>
      </c>
      <c r="F362" s="11">
        <v>2</v>
      </c>
      <c r="G362" s="12">
        <v>113150</v>
      </c>
      <c r="H362" s="12">
        <f>TRUNC(G362 * (1 + 22.88 / 100), 2)</f>
        <v>139038.72</v>
      </c>
      <c r="I362" s="12">
        <f>ROUND(F362*H362,2)</f>
        <v>278077.44</v>
      </c>
      <c r="J362" s="13">
        <f t="shared" si="37"/>
        <v>3.1698002543630817E-2</v>
      </c>
      <c r="L362" s="19"/>
    </row>
    <row r="363" spans="1:12" ht="84" customHeight="1" x14ac:dyDescent="0.2">
      <c r="A363" s="9" t="s">
        <v>876</v>
      </c>
      <c r="B363" s="11" t="s">
        <v>877</v>
      </c>
      <c r="C363" s="9" t="s">
        <v>34</v>
      </c>
      <c r="D363" s="9" t="s">
        <v>878</v>
      </c>
      <c r="E363" s="10" t="s">
        <v>96</v>
      </c>
      <c r="F363" s="11">
        <v>2</v>
      </c>
      <c r="G363" s="12">
        <v>32850</v>
      </c>
      <c r="H363" s="12">
        <f>TRUNC(G363 * (1 + 22.88 / 100), 2)</f>
        <v>40366.080000000002</v>
      </c>
      <c r="I363" s="12">
        <f>ROUND(F363*H363,2)</f>
        <v>80732.160000000003</v>
      </c>
      <c r="J363" s="13">
        <f t="shared" si="37"/>
        <v>9.2026458997637867E-3</v>
      </c>
      <c r="L363" s="19"/>
    </row>
    <row r="364" spans="1:12" ht="24" customHeight="1" x14ac:dyDescent="0.2">
      <c r="A364" s="5" t="s">
        <v>879</v>
      </c>
      <c r="B364" s="5"/>
      <c r="C364" s="5"/>
      <c r="D364" s="5" t="s">
        <v>880</v>
      </c>
      <c r="E364" s="5"/>
      <c r="F364" s="6"/>
      <c r="G364" s="5"/>
      <c r="H364" s="5"/>
      <c r="I364" s="7">
        <f>I365+I381+I390</f>
        <v>211977.38</v>
      </c>
      <c r="J364" s="8">
        <f t="shared" si="37"/>
        <v>2.4163267363336616E-2</v>
      </c>
    </row>
    <row r="365" spans="1:12" ht="24" customHeight="1" x14ac:dyDescent="0.2">
      <c r="A365" s="5" t="s">
        <v>881</v>
      </c>
      <c r="B365" s="5"/>
      <c r="C365" s="5"/>
      <c r="D365" s="5" t="s">
        <v>882</v>
      </c>
      <c r="E365" s="5"/>
      <c r="F365" s="6"/>
      <c r="G365" s="5"/>
      <c r="H365" s="5"/>
      <c r="I365" s="7">
        <f>SUM(I366:I380)</f>
        <v>52291.579999999994</v>
      </c>
      <c r="J365" s="8">
        <f t="shared" si="37"/>
        <v>5.960708771810019E-3</v>
      </c>
    </row>
    <row r="366" spans="1:12" ht="48" customHeight="1" x14ac:dyDescent="0.2">
      <c r="A366" s="9" t="s">
        <v>883</v>
      </c>
      <c r="B366" s="11" t="s">
        <v>884</v>
      </c>
      <c r="C366" s="9" t="s">
        <v>25</v>
      </c>
      <c r="D366" s="9" t="s">
        <v>885</v>
      </c>
      <c r="E366" s="10" t="s">
        <v>96</v>
      </c>
      <c r="F366" s="11">
        <v>140</v>
      </c>
      <c r="G366" s="12">
        <v>8.4499999999999993</v>
      </c>
      <c r="H366" s="12">
        <f t="shared" ref="H366:H380" si="42">TRUNC(G366 * (1 + 22.88 / 100), 2)</f>
        <v>10.38</v>
      </c>
      <c r="I366" s="12">
        <f t="shared" ref="I366:I380" si="43">ROUND(F366*H366,2)</f>
        <v>1453.2</v>
      </c>
      <c r="J366" s="13">
        <f t="shared" si="37"/>
        <v>1.6565003366114241E-4</v>
      </c>
      <c r="L366" s="19"/>
    </row>
    <row r="367" spans="1:12" ht="48" customHeight="1" x14ac:dyDescent="0.2">
      <c r="A367" s="9" t="s">
        <v>886</v>
      </c>
      <c r="B367" s="11" t="s">
        <v>887</v>
      </c>
      <c r="C367" s="9" t="s">
        <v>25</v>
      </c>
      <c r="D367" s="9" t="s">
        <v>888</v>
      </c>
      <c r="E367" s="10" t="s">
        <v>96</v>
      </c>
      <c r="F367" s="11">
        <v>35</v>
      </c>
      <c r="G367" s="12">
        <v>8.8000000000000007</v>
      </c>
      <c r="H367" s="12">
        <f t="shared" si="42"/>
        <v>10.81</v>
      </c>
      <c r="I367" s="12">
        <f t="shared" si="43"/>
        <v>378.35</v>
      </c>
      <c r="J367" s="13">
        <f t="shared" si="37"/>
        <v>4.3128055488365833E-5</v>
      </c>
      <c r="L367" s="19"/>
    </row>
    <row r="368" spans="1:12" ht="48" customHeight="1" x14ac:dyDescent="0.2">
      <c r="A368" s="9" t="s">
        <v>889</v>
      </c>
      <c r="B368" s="11" t="s">
        <v>890</v>
      </c>
      <c r="C368" s="9" t="s">
        <v>25</v>
      </c>
      <c r="D368" s="9" t="s">
        <v>891</v>
      </c>
      <c r="E368" s="10" t="s">
        <v>96</v>
      </c>
      <c r="F368" s="11">
        <v>70</v>
      </c>
      <c r="G368" s="12">
        <v>18.2</v>
      </c>
      <c r="H368" s="12">
        <f t="shared" si="42"/>
        <v>22.36</v>
      </c>
      <c r="I368" s="12">
        <f t="shared" si="43"/>
        <v>1565.2</v>
      </c>
      <c r="J368" s="13">
        <f t="shared" ref="J368:J431" si="44">I368 / 8772711.77</f>
        <v>1.7841689560034414E-4</v>
      </c>
      <c r="L368" s="19"/>
    </row>
    <row r="369" spans="1:12" ht="48" customHeight="1" x14ac:dyDescent="0.2">
      <c r="A369" s="9" t="s">
        <v>892</v>
      </c>
      <c r="B369" s="11" t="s">
        <v>893</v>
      </c>
      <c r="C369" s="9" t="s">
        <v>25</v>
      </c>
      <c r="D369" s="9" t="s">
        <v>894</v>
      </c>
      <c r="E369" s="10" t="s">
        <v>96</v>
      </c>
      <c r="F369" s="11">
        <v>21</v>
      </c>
      <c r="G369" s="12">
        <v>18.170000000000002</v>
      </c>
      <c r="H369" s="12">
        <f t="shared" si="42"/>
        <v>22.32</v>
      </c>
      <c r="I369" s="12">
        <f t="shared" si="43"/>
        <v>468.72</v>
      </c>
      <c r="J369" s="13">
        <f t="shared" si="44"/>
        <v>5.3429317215559226E-5</v>
      </c>
      <c r="L369" s="19"/>
    </row>
    <row r="370" spans="1:12" ht="48" customHeight="1" x14ac:dyDescent="0.2">
      <c r="A370" s="9" t="s">
        <v>895</v>
      </c>
      <c r="B370" s="11" t="s">
        <v>896</v>
      </c>
      <c r="C370" s="9" t="s">
        <v>25</v>
      </c>
      <c r="D370" s="9" t="s">
        <v>897</v>
      </c>
      <c r="E370" s="10" t="s">
        <v>96</v>
      </c>
      <c r="F370" s="11">
        <v>21</v>
      </c>
      <c r="G370" s="12">
        <v>15.43</v>
      </c>
      <c r="H370" s="12">
        <f t="shared" si="42"/>
        <v>18.96</v>
      </c>
      <c r="I370" s="12">
        <f t="shared" si="43"/>
        <v>398.16</v>
      </c>
      <c r="J370" s="13">
        <f t="shared" si="44"/>
        <v>4.5386194193862138E-5</v>
      </c>
      <c r="L370" s="19"/>
    </row>
    <row r="371" spans="1:12" ht="48" customHeight="1" x14ac:dyDescent="0.2">
      <c r="A371" s="9" t="s">
        <v>898</v>
      </c>
      <c r="B371" s="11" t="s">
        <v>899</v>
      </c>
      <c r="C371" s="9" t="s">
        <v>25</v>
      </c>
      <c r="D371" s="9" t="s">
        <v>900</v>
      </c>
      <c r="E371" s="10" t="s">
        <v>96</v>
      </c>
      <c r="F371" s="11">
        <v>63</v>
      </c>
      <c r="G371" s="12">
        <v>32.31</v>
      </c>
      <c r="H371" s="12">
        <f t="shared" si="42"/>
        <v>39.700000000000003</v>
      </c>
      <c r="I371" s="12">
        <f t="shared" si="43"/>
        <v>2501.1</v>
      </c>
      <c r="J371" s="13">
        <f t="shared" si="44"/>
        <v>2.8509998567979855E-4</v>
      </c>
      <c r="L371" s="19"/>
    </row>
    <row r="372" spans="1:12" ht="36" customHeight="1" x14ac:dyDescent="0.2">
      <c r="A372" s="9" t="s">
        <v>901</v>
      </c>
      <c r="B372" s="11" t="s">
        <v>902</v>
      </c>
      <c r="C372" s="9" t="s">
        <v>25</v>
      </c>
      <c r="D372" s="9" t="s">
        <v>903</v>
      </c>
      <c r="E372" s="10" t="s">
        <v>96</v>
      </c>
      <c r="F372" s="11">
        <v>28</v>
      </c>
      <c r="G372" s="12">
        <v>9.92</v>
      </c>
      <c r="H372" s="12">
        <f t="shared" si="42"/>
        <v>12.18</v>
      </c>
      <c r="I372" s="12">
        <f t="shared" si="43"/>
        <v>341.04</v>
      </c>
      <c r="J372" s="13">
        <f t="shared" si="44"/>
        <v>3.8875094604869257E-5</v>
      </c>
      <c r="L372" s="19"/>
    </row>
    <row r="373" spans="1:12" ht="36" customHeight="1" x14ac:dyDescent="0.2">
      <c r="A373" s="9" t="s">
        <v>904</v>
      </c>
      <c r="B373" s="11" t="s">
        <v>905</v>
      </c>
      <c r="C373" s="9" t="s">
        <v>25</v>
      </c>
      <c r="D373" s="9" t="s">
        <v>906</v>
      </c>
      <c r="E373" s="10" t="s">
        <v>96</v>
      </c>
      <c r="F373" s="11">
        <v>28</v>
      </c>
      <c r="G373" s="12">
        <v>17.600000000000001</v>
      </c>
      <c r="H373" s="12">
        <f t="shared" si="42"/>
        <v>21.62</v>
      </c>
      <c r="I373" s="12">
        <f t="shared" si="43"/>
        <v>605.36</v>
      </c>
      <c r="J373" s="13">
        <f t="shared" si="44"/>
        <v>6.9004888781385327E-5</v>
      </c>
      <c r="L373" s="19"/>
    </row>
    <row r="374" spans="1:12" ht="48" customHeight="1" x14ac:dyDescent="0.2">
      <c r="A374" s="9" t="s">
        <v>907</v>
      </c>
      <c r="B374" s="11" t="s">
        <v>908</v>
      </c>
      <c r="C374" s="9" t="s">
        <v>25</v>
      </c>
      <c r="D374" s="9" t="s">
        <v>909</v>
      </c>
      <c r="E374" s="10" t="s">
        <v>96</v>
      </c>
      <c r="F374" s="11">
        <v>35</v>
      </c>
      <c r="G374" s="12">
        <v>14.43</v>
      </c>
      <c r="H374" s="12">
        <f t="shared" si="42"/>
        <v>17.73</v>
      </c>
      <c r="I374" s="12">
        <f t="shared" si="43"/>
        <v>620.54999999999995</v>
      </c>
      <c r="J374" s="13">
        <f t="shared" si="44"/>
        <v>7.0736394431889556E-5</v>
      </c>
      <c r="L374" s="19"/>
    </row>
    <row r="375" spans="1:12" ht="48" customHeight="1" x14ac:dyDescent="0.2">
      <c r="A375" s="9" t="s">
        <v>910</v>
      </c>
      <c r="B375" s="11" t="s">
        <v>911</v>
      </c>
      <c r="C375" s="9" t="s">
        <v>25</v>
      </c>
      <c r="D375" s="9" t="s">
        <v>912</v>
      </c>
      <c r="E375" s="10" t="s">
        <v>96</v>
      </c>
      <c r="F375" s="11">
        <v>7</v>
      </c>
      <c r="G375" s="12">
        <v>29.09</v>
      </c>
      <c r="H375" s="12">
        <f t="shared" si="42"/>
        <v>35.74</v>
      </c>
      <c r="I375" s="12">
        <f t="shared" si="43"/>
        <v>250.18</v>
      </c>
      <c r="J375" s="13">
        <f t="shared" si="44"/>
        <v>2.8517977856691854E-5</v>
      </c>
      <c r="L375" s="19"/>
    </row>
    <row r="376" spans="1:12" ht="36" customHeight="1" x14ac:dyDescent="0.2">
      <c r="A376" s="9" t="s">
        <v>913</v>
      </c>
      <c r="B376" s="11" t="s">
        <v>914</v>
      </c>
      <c r="C376" s="9" t="s">
        <v>25</v>
      </c>
      <c r="D376" s="9" t="s">
        <v>915</v>
      </c>
      <c r="E376" s="10" t="s">
        <v>96</v>
      </c>
      <c r="F376" s="11">
        <v>21</v>
      </c>
      <c r="G376" s="12">
        <v>24.23</v>
      </c>
      <c r="H376" s="12">
        <f t="shared" si="42"/>
        <v>29.77</v>
      </c>
      <c r="I376" s="12">
        <f t="shared" si="43"/>
        <v>625.16999999999996</v>
      </c>
      <c r="J376" s="13">
        <f t="shared" si="44"/>
        <v>7.1263027486881625E-5</v>
      </c>
      <c r="L376" s="19"/>
    </row>
    <row r="377" spans="1:12" ht="36" customHeight="1" x14ac:dyDescent="0.2">
      <c r="A377" s="9" t="s">
        <v>916</v>
      </c>
      <c r="B377" s="11" t="s">
        <v>792</v>
      </c>
      <c r="C377" s="9" t="s">
        <v>25</v>
      </c>
      <c r="D377" s="9" t="s">
        <v>793</v>
      </c>
      <c r="E377" s="10" t="s">
        <v>173</v>
      </c>
      <c r="F377" s="11">
        <v>105</v>
      </c>
      <c r="G377" s="12">
        <v>43.71</v>
      </c>
      <c r="H377" s="12">
        <f t="shared" si="42"/>
        <v>53.71</v>
      </c>
      <c r="I377" s="12">
        <f t="shared" si="43"/>
        <v>5639.55</v>
      </c>
      <c r="J377" s="13">
        <f t="shared" si="44"/>
        <v>6.4285139508236694E-4</v>
      </c>
      <c r="L377" s="19"/>
    </row>
    <row r="378" spans="1:12" ht="48" customHeight="1" x14ac:dyDescent="0.2">
      <c r="A378" s="9" t="s">
        <v>917</v>
      </c>
      <c r="B378" s="11" t="s">
        <v>918</v>
      </c>
      <c r="C378" s="9" t="s">
        <v>25</v>
      </c>
      <c r="D378" s="9" t="s">
        <v>919</v>
      </c>
      <c r="E378" s="10" t="s">
        <v>173</v>
      </c>
      <c r="F378" s="11">
        <v>184</v>
      </c>
      <c r="G378" s="12">
        <v>71.680000000000007</v>
      </c>
      <c r="H378" s="12">
        <f t="shared" si="42"/>
        <v>88.08</v>
      </c>
      <c r="I378" s="12">
        <f t="shared" si="43"/>
        <v>16206.72</v>
      </c>
      <c r="J378" s="13">
        <f t="shared" si="44"/>
        <v>1.8474013993508875E-3</v>
      </c>
      <c r="L378" s="19"/>
    </row>
    <row r="379" spans="1:12" ht="36" customHeight="1" x14ac:dyDescent="0.2">
      <c r="A379" s="9" t="s">
        <v>920</v>
      </c>
      <c r="B379" s="11" t="s">
        <v>921</v>
      </c>
      <c r="C379" s="9" t="s">
        <v>34</v>
      </c>
      <c r="D379" s="9" t="s">
        <v>922</v>
      </c>
      <c r="E379" s="10" t="s">
        <v>96</v>
      </c>
      <c r="F379" s="11">
        <v>14</v>
      </c>
      <c r="G379" s="12">
        <v>978.32</v>
      </c>
      <c r="H379" s="12">
        <f t="shared" si="42"/>
        <v>1202.1500000000001</v>
      </c>
      <c r="I379" s="12">
        <f t="shared" si="43"/>
        <v>16830.099999999999</v>
      </c>
      <c r="J379" s="13">
        <f t="shared" si="44"/>
        <v>1.9184603850264193E-3</v>
      </c>
      <c r="L379" s="19"/>
    </row>
    <row r="380" spans="1:12" ht="36" customHeight="1" x14ac:dyDescent="0.2">
      <c r="A380" s="9" t="s">
        <v>923</v>
      </c>
      <c r="B380" s="11" t="s">
        <v>924</v>
      </c>
      <c r="C380" s="9" t="s">
        <v>25</v>
      </c>
      <c r="D380" s="9" t="s">
        <v>925</v>
      </c>
      <c r="E380" s="10" t="s">
        <v>173</v>
      </c>
      <c r="F380" s="11">
        <v>161</v>
      </c>
      <c r="G380" s="12">
        <v>22.29</v>
      </c>
      <c r="H380" s="12">
        <f t="shared" si="42"/>
        <v>27.38</v>
      </c>
      <c r="I380" s="12">
        <f t="shared" si="43"/>
        <v>4408.18</v>
      </c>
      <c r="J380" s="13">
        <f t="shared" si="44"/>
        <v>5.0248772734955594E-4</v>
      </c>
      <c r="L380" s="19"/>
    </row>
    <row r="381" spans="1:12" ht="24" customHeight="1" x14ac:dyDescent="0.2">
      <c r="A381" s="5" t="s">
        <v>926</v>
      </c>
      <c r="B381" s="5"/>
      <c r="C381" s="5"/>
      <c r="D381" s="5" t="s">
        <v>927</v>
      </c>
      <c r="E381" s="5"/>
      <c r="F381" s="6"/>
      <c r="G381" s="5"/>
      <c r="H381" s="5"/>
      <c r="I381" s="7">
        <f>SUM(I382:I389)</f>
        <v>21469.86</v>
      </c>
      <c r="J381" s="8">
        <f t="shared" si="44"/>
        <v>2.4473458792320497E-3</v>
      </c>
    </row>
    <row r="382" spans="1:12" ht="24" customHeight="1" x14ac:dyDescent="0.2">
      <c r="A382" s="9" t="s">
        <v>928</v>
      </c>
      <c r="B382" s="11" t="s">
        <v>929</v>
      </c>
      <c r="C382" s="9" t="s">
        <v>25</v>
      </c>
      <c r="D382" s="9" t="s">
        <v>930</v>
      </c>
      <c r="E382" s="10" t="s">
        <v>96</v>
      </c>
      <c r="F382" s="11">
        <v>25</v>
      </c>
      <c r="G382" s="12">
        <v>32.92</v>
      </c>
      <c r="H382" s="12">
        <f t="shared" ref="H382:H389" si="45">TRUNC(G382 * (1 + 22.88 / 100), 2)</f>
        <v>40.450000000000003</v>
      </c>
      <c r="I382" s="12">
        <f t="shared" ref="I382:I389" si="46">ROUND(F382*H382,2)</f>
        <v>1011.25</v>
      </c>
      <c r="J382" s="13">
        <f t="shared" si="44"/>
        <v>1.1527222442872986E-4</v>
      </c>
      <c r="L382" s="19"/>
    </row>
    <row r="383" spans="1:12" ht="36" customHeight="1" x14ac:dyDescent="0.2">
      <c r="A383" s="9" t="s">
        <v>931</v>
      </c>
      <c r="B383" s="11" t="s">
        <v>932</v>
      </c>
      <c r="C383" s="9" t="s">
        <v>25</v>
      </c>
      <c r="D383" s="9" t="s">
        <v>933</v>
      </c>
      <c r="E383" s="10" t="s">
        <v>96</v>
      </c>
      <c r="F383" s="11">
        <v>100</v>
      </c>
      <c r="G383" s="12">
        <v>11.71</v>
      </c>
      <c r="H383" s="12">
        <f t="shared" si="45"/>
        <v>14.38</v>
      </c>
      <c r="I383" s="12">
        <f t="shared" si="46"/>
        <v>1438</v>
      </c>
      <c r="J383" s="13">
        <f t="shared" si="44"/>
        <v>1.6391738811225072E-4</v>
      </c>
      <c r="L383" s="19"/>
    </row>
    <row r="384" spans="1:12" ht="36" customHeight="1" x14ac:dyDescent="0.2">
      <c r="A384" s="9" t="s">
        <v>934</v>
      </c>
      <c r="B384" s="11" t="s">
        <v>935</v>
      </c>
      <c r="C384" s="9" t="s">
        <v>25</v>
      </c>
      <c r="D384" s="9" t="s">
        <v>936</v>
      </c>
      <c r="E384" s="10" t="s">
        <v>96</v>
      </c>
      <c r="F384" s="11">
        <v>80</v>
      </c>
      <c r="G384" s="12">
        <v>10.17</v>
      </c>
      <c r="H384" s="12">
        <f t="shared" si="45"/>
        <v>12.49</v>
      </c>
      <c r="I384" s="12">
        <f t="shared" si="46"/>
        <v>999.2</v>
      </c>
      <c r="J384" s="13">
        <f t="shared" si="44"/>
        <v>1.1389864687187826E-4</v>
      </c>
      <c r="L384" s="19"/>
    </row>
    <row r="385" spans="1:12" ht="24" customHeight="1" x14ac:dyDescent="0.2">
      <c r="A385" s="9" t="s">
        <v>937</v>
      </c>
      <c r="B385" s="11" t="s">
        <v>938</v>
      </c>
      <c r="C385" s="9" t="s">
        <v>25</v>
      </c>
      <c r="D385" s="9" t="s">
        <v>939</v>
      </c>
      <c r="E385" s="10" t="s">
        <v>96</v>
      </c>
      <c r="F385" s="11">
        <v>15</v>
      </c>
      <c r="G385" s="12">
        <v>15.4</v>
      </c>
      <c r="H385" s="12">
        <f t="shared" si="45"/>
        <v>18.920000000000002</v>
      </c>
      <c r="I385" s="12">
        <f t="shared" si="46"/>
        <v>283.8</v>
      </c>
      <c r="J385" s="13">
        <f t="shared" si="44"/>
        <v>3.2350316235227234E-5</v>
      </c>
      <c r="L385" s="19"/>
    </row>
    <row r="386" spans="1:12" ht="36" customHeight="1" x14ac:dyDescent="0.2">
      <c r="A386" s="9" t="s">
        <v>940</v>
      </c>
      <c r="B386" s="11" t="s">
        <v>941</v>
      </c>
      <c r="C386" s="9" t="s">
        <v>25</v>
      </c>
      <c r="D386" s="9" t="s">
        <v>942</v>
      </c>
      <c r="E386" s="10" t="s">
        <v>96</v>
      </c>
      <c r="F386" s="11">
        <v>15</v>
      </c>
      <c r="G386" s="12">
        <v>8.06</v>
      </c>
      <c r="H386" s="12">
        <f t="shared" si="45"/>
        <v>9.9</v>
      </c>
      <c r="I386" s="12">
        <f t="shared" si="46"/>
        <v>148.5</v>
      </c>
      <c r="J386" s="13">
        <f t="shared" si="44"/>
        <v>1.6927491053316576E-5</v>
      </c>
      <c r="L386" s="19"/>
    </row>
    <row r="387" spans="1:12" ht="36" customHeight="1" x14ac:dyDescent="0.2">
      <c r="A387" s="9" t="s">
        <v>943</v>
      </c>
      <c r="B387" s="11" t="s">
        <v>944</v>
      </c>
      <c r="C387" s="9" t="s">
        <v>25</v>
      </c>
      <c r="D387" s="9" t="s">
        <v>945</v>
      </c>
      <c r="E387" s="10" t="s">
        <v>173</v>
      </c>
      <c r="F387" s="11">
        <v>285</v>
      </c>
      <c r="G387" s="12">
        <v>17.87</v>
      </c>
      <c r="H387" s="12">
        <f t="shared" si="45"/>
        <v>21.95</v>
      </c>
      <c r="I387" s="12">
        <f t="shared" si="46"/>
        <v>6255.75</v>
      </c>
      <c r="J387" s="13">
        <f t="shared" si="44"/>
        <v>7.1309193371572497E-4</v>
      </c>
      <c r="L387" s="19"/>
    </row>
    <row r="388" spans="1:12" ht="24" customHeight="1" x14ac:dyDescent="0.2">
      <c r="A388" s="9" t="s">
        <v>946</v>
      </c>
      <c r="B388" s="11" t="s">
        <v>947</v>
      </c>
      <c r="C388" s="9" t="s">
        <v>34</v>
      </c>
      <c r="D388" s="9" t="s">
        <v>948</v>
      </c>
      <c r="E388" s="10" t="s">
        <v>96</v>
      </c>
      <c r="F388" s="11">
        <v>2</v>
      </c>
      <c r="G388" s="12">
        <v>4543.8100000000004</v>
      </c>
      <c r="H388" s="12">
        <f t="shared" si="45"/>
        <v>5583.43</v>
      </c>
      <c r="I388" s="12">
        <f t="shared" si="46"/>
        <v>11166.86</v>
      </c>
      <c r="J388" s="13">
        <f t="shared" si="44"/>
        <v>1.2729085706642339E-3</v>
      </c>
      <c r="L388" s="19"/>
    </row>
    <row r="389" spans="1:12" ht="48" customHeight="1" x14ac:dyDescent="0.2">
      <c r="A389" s="9" t="s">
        <v>949</v>
      </c>
      <c r="B389" s="11" t="s">
        <v>950</v>
      </c>
      <c r="C389" s="9" t="s">
        <v>25</v>
      </c>
      <c r="D389" s="9" t="s">
        <v>951</v>
      </c>
      <c r="E389" s="10" t="s">
        <v>96</v>
      </c>
      <c r="F389" s="11">
        <v>25</v>
      </c>
      <c r="G389" s="12">
        <v>5.42</v>
      </c>
      <c r="H389" s="12">
        <f t="shared" si="45"/>
        <v>6.66</v>
      </c>
      <c r="I389" s="12">
        <f t="shared" si="46"/>
        <v>166.5</v>
      </c>
      <c r="J389" s="13">
        <f t="shared" si="44"/>
        <v>1.8979308150688281E-5</v>
      </c>
      <c r="L389" s="19"/>
    </row>
    <row r="390" spans="1:12" ht="24" customHeight="1" x14ac:dyDescent="0.2">
      <c r="A390" s="5" t="s">
        <v>952</v>
      </c>
      <c r="B390" s="5"/>
      <c r="C390" s="5"/>
      <c r="D390" s="5" t="s">
        <v>953</v>
      </c>
      <c r="E390" s="5"/>
      <c r="F390" s="6"/>
      <c r="G390" s="5"/>
      <c r="H390" s="5"/>
      <c r="I390" s="7">
        <f>SUM(I391:I409)</f>
        <v>138215.94</v>
      </c>
      <c r="J390" s="8">
        <f t="shared" si="44"/>
        <v>1.5755212712294547E-2</v>
      </c>
    </row>
    <row r="391" spans="1:12" ht="48" customHeight="1" x14ac:dyDescent="0.2">
      <c r="A391" s="9" t="s">
        <v>954</v>
      </c>
      <c r="B391" s="11" t="s">
        <v>955</v>
      </c>
      <c r="C391" s="9" t="s">
        <v>34</v>
      </c>
      <c r="D391" s="9" t="s">
        <v>956</v>
      </c>
      <c r="E391" s="10" t="s">
        <v>96</v>
      </c>
      <c r="F391" s="11">
        <v>4</v>
      </c>
      <c r="G391" s="12">
        <v>1137.8399999999999</v>
      </c>
      <c r="H391" s="12">
        <f t="shared" ref="H391:H409" si="47">TRUNC(G391 * (1 + 22.88 / 100), 2)</f>
        <v>1398.17</v>
      </c>
      <c r="I391" s="12">
        <f t="shared" ref="I391:I409" si="48">ROUND(F391*H391,2)</f>
        <v>5592.68</v>
      </c>
      <c r="J391" s="13">
        <f t="shared" si="44"/>
        <v>6.375086913404885E-4</v>
      </c>
      <c r="L391" s="19"/>
    </row>
    <row r="392" spans="1:12" ht="48" customHeight="1" x14ac:dyDescent="0.2">
      <c r="A392" s="9" t="s">
        <v>957</v>
      </c>
      <c r="B392" s="11" t="s">
        <v>958</v>
      </c>
      <c r="C392" s="9" t="s">
        <v>34</v>
      </c>
      <c r="D392" s="9" t="s">
        <v>959</v>
      </c>
      <c r="E392" s="10" t="s">
        <v>96</v>
      </c>
      <c r="F392" s="11">
        <v>8</v>
      </c>
      <c r="G392" s="12">
        <v>1240.54</v>
      </c>
      <c r="H392" s="12">
        <f t="shared" si="47"/>
        <v>1524.37</v>
      </c>
      <c r="I392" s="12">
        <f t="shared" si="48"/>
        <v>12194.96</v>
      </c>
      <c r="J392" s="13">
        <f t="shared" si="44"/>
        <v>1.390101523875781E-3</v>
      </c>
      <c r="L392" s="19"/>
    </row>
    <row r="393" spans="1:12" ht="24" customHeight="1" x14ac:dyDescent="0.2">
      <c r="A393" s="9" t="s">
        <v>960</v>
      </c>
      <c r="B393" s="11" t="s">
        <v>961</v>
      </c>
      <c r="C393" s="9" t="s">
        <v>34</v>
      </c>
      <c r="D393" s="9" t="s">
        <v>962</v>
      </c>
      <c r="E393" s="10" t="s">
        <v>96</v>
      </c>
      <c r="F393" s="11">
        <v>33</v>
      </c>
      <c r="G393" s="12">
        <v>198.38</v>
      </c>
      <c r="H393" s="12">
        <f t="shared" si="47"/>
        <v>243.76</v>
      </c>
      <c r="I393" s="12">
        <f t="shared" si="48"/>
        <v>8044.08</v>
      </c>
      <c r="J393" s="13">
        <f t="shared" si="44"/>
        <v>9.1694338203476627E-4</v>
      </c>
      <c r="L393" s="19"/>
    </row>
    <row r="394" spans="1:12" ht="24" customHeight="1" x14ac:dyDescent="0.2">
      <c r="A394" s="9" t="s">
        <v>963</v>
      </c>
      <c r="B394" s="11" t="s">
        <v>964</v>
      </c>
      <c r="C394" s="9" t="s">
        <v>34</v>
      </c>
      <c r="D394" s="9" t="s">
        <v>965</v>
      </c>
      <c r="E394" s="10" t="s">
        <v>96</v>
      </c>
      <c r="F394" s="11">
        <v>5</v>
      </c>
      <c r="G394" s="12">
        <v>530.19000000000005</v>
      </c>
      <c r="H394" s="12">
        <f t="shared" si="47"/>
        <v>651.49</v>
      </c>
      <c r="I394" s="12">
        <f t="shared" si="48"/>
        <v>3257.45</v>
      </c>
      <c r="J394" s="13">
        <f t="shared" si="44"/>
        <v>3.7131620021297018E-4</v>
      </c>
      <c r="L394" s="19"/>
    </row>
    <row r="395" spans="1:12" ht="24" customHeight="1" x14ac:dyDescent="0.2">
      <c r="A395" s="9" t="s">
        <v>966</v>
      </c>
      <c r="B395" s="11" t="s">
        <v>967</v>
      </c>
      <c r="C395" s="9" t="s">
        <v>34</v>
      </c>
      <c r="D395" s="9" t="s">
        <v>968</v>
      </c>
      <c r="E395" s="10" t="s">
        <v>96</v>
      </c>
      <c r="F395" s="11">
        <v>14</v>
      </c>
      <c r="G395" s="12">
        <v>306.70999999999998</v>
      </c>
      <c r="H395" s="12">
        <f t="shared" si="47"/>
        <v>376.88</v>
      </c>
      <c r="I395" s="12">
        <f t="shared" si="48"/>
        <v>5276.32</v>
      </c>
      <c r="J395" s="13">
        <f t="shared" si="44"/>
        <v>6.0144686595579324E-4</v>
      </c>
      <c r="L395" s="19"/>
    </row>
    <row r="396" spans="1:12" ht="36" customHeight="1" x14ac:dyDescent="0.2">
      <c r="A396" s="9" t="s">
        <v>969</v>
      </c>
      <c r="B396" s="11" t="s">
        <v>970</v>
      </c>
      <c r="C396" s="9" t="s">
        <v>34</v>
      </c>
      <c r="D396" s="9" t="s">
        <v>971</v>
      </c>
      <c r="E396" s="10" t="s">
        <v>96</v>
      </c>
      <c r="F396" s="11">
        <v>5</v>
      </c>
      <c r="G396" s="12">
        <v>260.58999999999997</v>
      </c>
      <c r="H396" s="12">
        <f t="shared" si="47"/>
        <v>320.20999999999998</v>
      </c>
      <c r="I396" s="12">
        <f t="shared" si="48"/>
        <v>1601.05</v>
      </c>
      <c r="J396" s="13">
        <f t="shared" si="44"/>
        <v>1.825034313192761E-4</v>
      </c>
      <c r="L396" s="19"/>
    </row>
    <row r="397" spans="1:12" ht="48" customHeight="1" x14ac:dyDescent="0.2">
      <c r="A397" s="9" t="s">
        <v>972</v>
      </c>
      <c r="B397" s="11" t="s">
        <v>973</v>
      </c>
      <c r="C397" s="9" t="s">
        <v>34</v>
      </c>
      <c r="D397" s="9" t="s">
        <v>974</v>
      </c>
      <c r="E397" s="10" t="s">
        <v>96</v>
      </c>
      <c r="F397" s="11">
        <v>15</v>
      </c>
      <c r="G397" s="12">
        <v>243.34</v>
      </c>
      <c r="H397" s="12">
        <f t="shared" si="47"/>
        <v>299.01</v>
      </c>
      <c r="I397" s="12">
        <f t="shared" si="48"/>
        <v>4485.1499999999996</v>
      </c>
      <c r="J397" s="13">
        <f t="shared" si="44"/>
        <v>5.1126152523759479E-4</v>
      </c>
      <c r="L397" s="19"/>
    </row>
    <row r="398" spans="1:12" ht="48" customHeight="1" x14ac:dyDescent="0.2">
      <c r="A398" s="9" t="s">
        <v>975</v>
      </c>
      <c r="B398" s="11" t="s">
        <v>976</v>
      </c>
      <c r="C398" s="9" t="s">
        <v>34</v>
      </c>
      <c r="D398" s="9" t="s">
        <v>977</v>
      </c>
      <c r="E398" s="10" t="s">
        <v>96</v>
      </c>
      <c r="F398" s="11">
        <v>4</v>
      </c>
      <c r="G398" s="12">
        <v>1022.13</v>
      </c>
      <c r="H398" s="12">
        <f t="shared" si="47"/>
        <v>1255.99</v>
      </c>
      <c r="I398" s="12">
        <f t="shared" si="48"/>
        <v>5023.96</v>
      </c>
      <c r="J398" s="13">
        <f t="shared" si="44"/>
        <v>5.7268039025064202E-4</v>
      </c>
      <c r="L398" s="19"/>
    </row>
    <row r="399" spans="1:12" ht="48" customHeight="1" x14ac:dyDescent="0.2">
      <c r="A399" s="9" t="s">
        <v>978</v>
      </c>
      <c r="B399" s="11" t="s">
        <v>979</v>
      </c>
      <c r="C399" s="9" t="s">
        <v>34</v>
      </c>
      <c r="D399" s="9" t="s">
        <v>980</v>
      </c>
      <c r="E399" s="10" t="s">
        <v>96</v>
      </c>
      <c r="F399" s="11">
        <v>30.8</v>
      </c>
      <c r="G399" s="12">
        <v>698.96</v>
      </c>
      <c r="H399" s="12">
        <f t="shared" si="47"/>
        <v>858.88</v>
      </c>
      <c r="I399" s="12">
        <f t="shared" si="48"/>
        <v>26453.5</v>
      </c>
      <c r="J399" s="13">
        <f t="shared" si="44"/>
        <v>3.0154301991845789E-3</v>
      </c>
      <c r="L399" s="19"/>
    </row>
    <row r="400" spans="1:12" ht="48" customHeight="1" x14ac:dyDescent="0.2">
      <c r="A400" s="9" t="s">
        <v>981</v>
      </c>
      <c r="B400" s="11" t="s">
        <v>982</v>
      </c>
      <c r="C400" s="9" t="s">
        <v>34</v>
      </c>
      <c r="D400" s="9" t="s">
        <v>983</v>
      </c>
      <c r="E400" s="10" t="s">
        <v>96</v>
      </c>
      <c r="F400" s="11">
        <v>21</v>
      </c>
      <c r="G400" s="12">
        <v>401.68</v>
      </c>
      <c r="H400" s="12">
        <f t="shared" si="47"/>
        <v>493.58</v>
      </c>
      <c r="I400" s="12">
        <f t="shared" si="48"/>
        <v>10365.18</v>
      </c>
      <c r="J400" s="13">
        <f t="shared" si="44"/>
        <v>1.1815251967408477E-3</v>
      </c>
      <c r="L400" s="19"/>
    </row>
    <row r="401" spans="1:12" ht="24" customHeight="1" x14ac:dyDescent="0.2">
      <c r="A401" s="9" t="s">
        <v>984</v>
      </c>
      <c r="B401" s="11" t="s">
        <v>985</v>
      </c>
      <c r="C401" s="9" t="s">
        <v>34</v>
      </c>
      <c r="D401" s="9" t="s">
        <v>986</v>
      </c>
      <c r="E401" s="10" t="s">
        <v>96</v>
      </c>
      <c r="F401" s="11">
        <v>33</v>
      </c>
      <c r="G401" s="12">
        <v>332.33</v>
      </c>
      <c r="H401" s="12">
        <f t="shared" si="47"/>
        <v>408.36</v>
      </c>
      <c r="I401" s="12">
        <f t="shared" si="48"/>
        <v>13475.88</v>
      </c>
      <c r="J401" s="13">
        <f t="shared" si="44"/>
        <v>1.5361133881183014E-3</v>
      </c>
      <c r="L401" s="19"/>
    </row>
    <row r="402" spans="1:12" ht="24" customHeight="1" x14ac:dyDescent="0.2">
      <c r="A402" s="9" t="s">
        <v>987</v>
      </c>
      <c r="B402" s="11" t="s">
        <v>988</v>
      </c>
      <c r="C402" s="9" t="s">
        <v>34</v>
      </c>
      <c r="D402" s="9" t="s">
        <v>989</v>
      </c>
      <c r="E402" s="10" t="s">
        <v>96</v>
      </c>
      <c r="F402" s="11">
        <v>21</v>
      </c>
      <c r="G402" s="12">
        <v>202.44</v>
      </c>
      <c r="H402" s="12">
        <f t="shared" si="47"/>
        <v>248.75</v>
      </c>
      <c r="I402" s="12">
        <f t="shared" si="48"/>
        <v>5223.75</v>
      </c>
      <c r="J402" s="13">
        <f t="shared" si="44"/>
        <v>5.9545442013308049E-4</v>
      </c>
      <c r="L402" s="19"/>
    </row>
    <row r="403" spans="1:12" ht="24" customHeight="1" x14ac:dyDescent="0.2">
      <c r="A403" s="9" t="s">
        <v>990</v>
      </c>
      <c r="B403" s="11" t="s">
        <v>991</v>
      </c>
      <c r="C403" s="9" t="s">
        <v>34</v>
      </c>
      <c r="D403" s="9" t="s">
        <v>992</v>
      </c>
      <c r="E403" s="10" t="s">
        <v>173</v>
      </c>
      <c r="F403" s="11">
        <v>3.73</v>
      </c>
      <c r="G403" s="12">
        <v>666.13</v>
      </c>
      <c r="H403" s="12">
        <f t="shared" si="47"/>
        <v>818.54</v>
      </c>
      <c r="I403" s="12">
        <f t="shared" si="48"/>
        <v>3053.15</v>
      </c>
      <c r="J403" s="13">
        <f t="shared" si="44"/>
        <v>3.4802807615780132E-4</v>
      </c>
      <c r="L403" s="19"/>
    </row>
    <row r="404" spans="1:12" ht="24" customHeight="1" x14ac:dyDescent="0.2">
      <c r="A404" s="9" t="s">
        <v>993</v>
      </c>
      <c r="B404" s="11" t="s">
        <v>994</v>
      </c>
      <c r="C404" s="9" t="s">
        <v>34</v>
      </c>
      <c r="D404" s="9" t="s">
        <v>995</v>
      </c>
      <c r="E404" s="10" t="s">
        <v>173</v>
      </c>
      <c r="F404" s="11">
        <v>12.31</v>
      </c>
      <c r="G404" s="12">
        <v>651.91</v>
      </c>
      <c r="H404" s="12">
        <f t="shared" si="47"/>
        <v>801.06</v>
      </c>
      <c r="I404" s="12">
        <f t="shared" si="48"/>
        <v>9861.0499999999993</v>
      </c>
      <c r="J404" s="13">
        <f t="shared" si="44"/>
        <v>1.1240594993354033E-3</v>
      </c>
      <c r="L404" s="19"/>
    </row>
    <row r="405" spans="1:12" ht="24" customHeight="1" x14ac:dyDescent="0.2">
      <c r="A405" s="9" t="s">
        <v>996</v>
      </c>
      <c r="B405" s="11" t="s">
        <v>997</v>
      </c>
      <c r="C405" s="9" t="s">
        <v>34</v>
      </c>
      <c r="D405" s="9" t="s">
        <v>998</v>
      </c>
      <c r="E405" s="10" t="s">
        <v>96</v>
      </c>
      <c r="F405" s="11">
        <v>59</v>
      </c>
      <c r="G405" s="12">
        <v>211.37</v>
      </c>
      <c r="H405" s="12">
        <f t="shared" si="47"/>
        <v>259.73</v>
      </c>
      <c r="I405" s="12">
        <f t="shared" si="48"/>
        <v>15324.07</v>
      </c>
      <c r="J405" s="13">
        <f t="shared" si="44"/>
        <v>1.7467882681844909E-3</v>
      </c>
      <c r="L405" s="19"/>
    </row>
    <row r="406" spans="1:12" ht="24" customHeight="1" x14ac:dyDescent="0.2">
      <c r="A406" s="9" t="s">
        <v>999</v>
      </c>
      <c r="B406" s="11" t="s">
        <v>1000</v>
      </c>
      <c r="C406" s="9" t="s">
        <v>25</v>
      </c>
      <c r="D406" s="9" t="s">
        <v>1001</v>
      </c>
      <c r="E406" s="10" t="s">
        <v>96</v>
      </c>
      <c r="F406" s="11">
        <v>7</v>
      </c>
      <c r="G406" s="12">
        <v>132.61000000000001</v>
      </c>
      <c r="H406" s="12">
        <f t="shared" si="47"/>
        <v>162.94999999999999</v>
      </c>
      <c r="I406" s="12">
        <f t="shared" si="48"/>
        <v>1140.6500000000001</v>
      </c>
      <c r="J406" s="13">
        <f t="shared" si="44"/>
        <v>1.300225095620576E-4</v>
      </c>
      <c r="L406" s="19"/>
    </row>
    <row r="407" spans="1:12" ht="36" customHeight="1" x14ac:dyDescent="0.2">
      <c r="A407" s="9" t="s">
        <v>1002</v>
      </c>
      <c r="B407" s="11" t="s">
        <v>1003</v>
      </c>
      <c r="C407" s="9" t="s">
        <v>34</v>
      </c>
      <c r="D407" s="9" t="s">
        <v>1004</v>
      </c>
      <c r="E407" s="10" t="s">
        <v>96</v>
      </c>
      <c r="F407" s="11">
        <v>10</v>
      </c>
      <c r="G407" s="12">
        <v>50.27</v>
      </c>
      <c r="H407" s="12">
        <f t="shared" si="47"/>
        <v>61.77</v>
      </c>
      <c r="I407" s="12">
        <f t="shared" si="48"/>
        <v>617.70000000000005</v>
      </c>
      <c r="J407" s="13">
        <f t="shared" si="44"/>
        <v>7.0411523391472375E-5</v>
      </c>
      <c r="L407" s="19"/>
    </row>
    <row r="408" spans="1:12" ht="36" customHeight="1" x14ac:dyDescent="0.2">
      <c r="A408" s="9" t="s">
        <v>1005</v>
      </c>
      <c r="B408" s="11" t="s">
        <v>1006</v>
      </c>
      <c r="C408" s="9" t="s">
        <v>34</v>
      </c>
      <c r="D408" s="9" t="s">
        <v>1007</v>
      </c>
      <c r="E408" s="10" t="s">
        <v>96</v>
      </c>
      <c r="F408" s="11">
        <v>68</v>
      </c>
      <c r="G408" s="12">
        <v>50.27</v>
      </c>
      <c r="H408" s="12">
        <f t="shared" si="47"/>
        <v>61.77</v>
      </c>
      <c r="I408" s="12">
        <f t="shared" si="48"/>
        <v>4200.3599999999997</v>
      </c>
      <c r="J408" s="13">
        <f t="shared" si="44"/>
        <v>4.7879835906201212E-4</v>
      </c>
      <c r="L408" s="19"/>
    </row>
    <row r="409" spans="1:12" ht="36" customHeight="1" x14ac:dyDescent="0.2">
      <c r="A409" s="9" t="s">
        <v>1008</v>
      </c>
      <c r="B409" s="11" t="s">
        <v>1009</v>
      </c>
      <c r="C409" s="9" t="s">
        <v>34</v>
      </c>
      <c r="D409" s="9" t="s">
        <v>1010</v>
      </c>
      <c r="E409" s="10" t="s">
        <v>96</v>
      </c>
      <c r="F409" s="11">
        <v>44</v>
      </c>
      <c r="G409" s="12">
        <v>55.95</v>
      </c>
      <c r="H409" s="12">
        <f t="shared" si="47"/>
        <v>68.75</v>
      </c>
      <c r="I409" s="12">
        <f t="shared" si="48"/>
        <v>3025</v>
      </c>
      <c r="J409" s="13">
        <f t="shared" si="44"/>
        <v>3.4481926219718948E-4</v>
      </c>
      <c r="L409" s="19"/>
    </row>
    <row r="410" spans="1:12" ht="24" customHeight="1" x14ac:dyDescent="0.2">
      <c r="A410" s="5" t="s">
        <v>1011</v>
      </c>
      <c r="B410" s="5"/>
      <c r="C410" s="5"/>
      <c r="D410" s="5" t="s">
        <v>1012</v>
      </c>
      <c r="E410" s="5"/>
      <c r="F410" s="6"/>
      <c r="G410" s="5"/>
      <c r="H410" s="5"/>
      <c r="I410" s="7">
        <f>I411+I452+I455+I467+I469</f>
        <v>258990.12</v>
      </c>
      <c r="J410" s="8">
        <f t="shared" si="44"/>
        <v>2.9522242014797213E-2</v>
      </c>
    </row>
    <row r="411" spans="1:12" ht="24" customHeight="1" x14ac:dyDescent="0.2">
      <c r="A411" s="5" t="s">
        <v>1013</v>
      </c>
      <c r="B411" s="5"/>
      <c r="C411" s="5"/>
      <c r="D411" s="5" t="s">
        <v>1014</v>
      </c>
      <c r="E411" s="5"/>
      <c r="F411" s="6"/>
      <c r="G411" s="5"/>
      <c r="H411" s="5"/>
      <c r="I411" s="7">
        <f>SUM(I412:I451)</f>
        <v>140427.37</v>
      </c>
      <c r="J411" s="8">
        <f t="shared" si="44"/>
        <v>1.6007293261385697E-2</v>
      </c>
    </row>
    <row r="412" spans="1:12" ht="36" customHeight="1" x14ac:dyDescent="0.2">
      <c r="A412" s="9" t="s">
        <v>1015</v>
      </c>
      <c r="B412" s="11" t="s">
        <v>1016</v>
      </c>
      <c r="C412" s="9" t="s">
        <v>34</v>
      </c>
      <c r="D412" s="9" t="s">
        <v>1017</v>
      </c>
      <c r="E412" s="10" t="s">
        <v>96</v>
      </c>
      <c r="F412" s="11">
        <v>155</v>
      </c>
      <c r="G412" s="12">
        <v>143.82</v>
      </c>
      <c r="H412" s="12">
        <f t="shared" ref="H412:H451" si="49">TRUNC(G412 * (1 + 22.88 / 100), 2)</f>
        <v>176.72</v>
      </c>
      <c r="I412" s="12">
        <f t="shared" ref="I412:I451" si="50">ROUND(F412*H412,2)</f>
        <v>27391.599999999999</v>
      </c>
      <c r="J412" s="13">
        <f t="shared" si="44"/>
        <v>3.1223640669092675E-3</v>
      </c>
      <c r="L412" s="19"/>
    </row>
    <row r="413" spans="1:12" ht="24" customHeight="1" x14ac:dyDescent="0.2">
      <c r="A413" s="9" t="s">
        <v>1018</v>
      </c>
      <c r="B413" s="11" t="s">
        <v>1019</v>
      </c>
      <c r="C413" s="9" t="s">
        <v>25</v>
      </c>
      <c r="D413" s="9" t="s">
        <v>1020</v>
      </c>
      <c r="E413" s="10" t="s">
        <v>92</v>
      </c>
      <c r="F413" s="11">
        <v>15</v>
      </c>
      <c r="G413" s="12">
        <v>20.34</v>
      </c>
      <c r="H413" s="12">
        <f t="shared" si="49"/>
        <v>24.99</v>
      </c>
      <c r="I413" s="12">
        <f t="shared" si="50"/>
        <v>374.85</v>
      </c>
      <c r="J413" s="13">
        <f t="shared" si="44"/>
        <v>4.2729091052765781E-5</v>
      </c>
      <c r="L413" s="19"/>
    </row>
    <row r="414" spans="1:12" ht="24" customHeight="1" x14ac:dyDescent="0.2">
      <c r="A414" s="9" t="s">
        <v>1021</v>
      </c>
      <c r="B414" s="11" t="s">
        <v>1022</v>
      </c>
      <c r="C414" s="9" t="s">
        <v>25</v>
      </c>
      <c r="D414" s="9" t="s">
        <v>1023</v>
      </c>
      <c r="E414" s="10" t="s">
        <v>92</v>
      </c>
      <c r="F414" s="11">
        <v>17</v>
      </c>
      <c r="G414" s="12">
        <v>19.64</v>
      </c>
      <c r="H414" s="12">
        <f t="shared" si="49"/>
        <v>24.13</v>
      </c>
      <c r="I414" s="12">
        <f t="shared" si="50"/>
        <v>410.21</v>
      </c>
      <c r="J414" s="13">
        <f t="shared" si="44"/>
        <v>4.6759771750713747E-5</v>
      </c>
      <c r="L414" s="19"/>
    </row>
    <row r="415" spans="1:12" ht="36" customHeight="1" x14ac:dyDescent="0.2">
      <c r="A415" s="9" t="s">
        <v>1024</v>
      </c>
      <c r="B415" s="11" t="s">
        <v>1025</v>
      </c>
      <c r="C415" s="9" t="s">
        <v>34</v>
      </c>
      <c r="D415" s="9" t="s">
        <v>1026</v>
      </c>
      <c r="E415" s="10" t="s">
        <v>96</v>
      </c>
      <c r="F415" s="11">
        <v>16</v>
      </c>
      <c r="G415" s="12">
        <v>15.24</v>
      </c>
      <c r="H415" s="12">
        <f t="shared" si="49"/>
        <v>18.72</v>
      </c>
      <c r="I415" s="12">
        <f t="shared" si="50"/>
        <v>299.52</v>
      </c>
      <c r="J415" s="13">
        <f t="shared" si="44"/>
        <v>3.4142236500265185E-5</v>
      </c>
      <c r="L415" s="19"/>
    </row>
    <row r="416" spans="1:12" ht="36" customHeight="1" x14ac:dyDescent="0.2">
      <c r="A416" s="9" t="s">
        <v>1027</v>
      </c>
      <c r="B416" s="11" t="s">
        <v>1028</v>
      </c>
      <c r="C416" s="9" t="s">
        <v>25</v>
      </c>
      <c r="D416" s="9" t="s">
        <v>1029</v>
      </c>
      <c r="E416" s="10" t="s">
        <v>173</v>
      </c>
      <c r="F416" s="11">
        <v>25</v>
      </c>
      <c r="G416" s="12">
        <v>106.99</v>
      </c>
      <c r="H416" s="12">
        <f t="shared" si="49"/>
        <v>131.46</v>
      </c>
      <c r="I416" s="12">
        <f t="shared" si="50"/>
        <v>3286.5</v>
      </c>
      <c r="J416" s="13">
        <f t="shared" si="44"/>
        <v>3.7462760502845067E-4</v>
      </c>
      <c r="L416" s="19"/>
    </row>
    <row r="417" spans="1:12" ht="36" customHeight="1" x14ac:dyDescent="0.2">
      <c r="A417" s="9" t="s">
        <v>1030</v>
      </c>
      <c r="B417" s="11" t="s">
        <v>1031</v>
      </c>
      <c r="C417" s="9" t="s">
        <v>25</v>
      </c>
      <c r="D417" s="9" t="s">
        <v>1032</v>
      </c>
      <c r="E417" s="10" t="s">
        <v>96</v>
      </c>
      <c r="F417" s="11">
        <v>16</v>
      </c>
      <c r="G417" s="12">
        <v>500</v>
      </c>
      <c r="H417" s="12">
        <f t="shared" si="49"/>
        <v>614.4</v>
      </c>
      <c r="I417" s="12">
        <f t="shared" si="50"/>
        <v>9830.4</v>
      </c>
      <c r="J417" s="13">
        <f t="shared" si="44"/>
        <v>1.1205657107779344E-3</v>
      </c>
      <c r="L417" s="19"/>
    </row>
    <row r="418" spans="1:12" ht="48" customHeight="1" x14ac:dyDescent="0.2">
      <c r="A418" s="9" t="s">
        <v>1033</v>
      </c>
      <c r="B418" s="11" t="s">
        <v>1034</v>
      </c>
      <c r="C418" s="9" t="s">
        <v>25</v>
      </c>
      <c r="D418" s="9" t="s">
        <v>1035</v>
      </c>
      <c r="E418" s="10" t="s">
        <v>96</v>
      </c>
      <c r="F418" s="11">
        <v>2</v>
      </c>
      <c r="G418" s="12">
        <v>135.18</v>
      </c>
      <c r="H418" s="12">
        <f t="shared" si="49"/>
        <v>166.1</v>
      </c>
      <c r="I418" s="12">
        <f t="shared" si="50"/>
        <v>332.2</v>
      </c>
      <c r="J418" s="13">
        <f t="shared" si="44"/>
        <v>3.786742443038226E-5</v>
      </c>
      <c r="L418" s="19"/>
    </row>
    <row r="419" spans="1:12" ht="36" customHeight="1" x14ac:dyDescent="0.2">
      <c r="A419" s="9" t="s">
        <v>1036</v>
      </c>
      <c r="B419" s="11" t="s">
        <v>1037</v>
      </c>
      <c r="C419" s="9" t="s">
        <v>34</v>
      </c>
      <c r="D419" s="9" t="s">
        <v>1038</v>
      </c>
      <c r="E419" s="10" t="s">
        <v>96</v>
      </c>
      <c r="F419" s="11">
        <v>1</v>
      </c>
      <c r="G419" s="12">
        <v>801.03</v>
      </c>
      <c r="H419" s="12">
        <f t="shared" si="49"/>
        <v>984.3</v>
      </c>
      <c r="I419" s="12">
        <f t="shared" si="50"/>
        <v>984.3</v>
      </c>
      <c r="J419" s="13">
        <f t="shared" si="44"/>
        <v>1.1220019827460945E-4</v>
      </c>
      <c r="L419" s="19"/>
    </row>
    <row r="420" spans="1:12" ht="24" customHeight="1" x14ac:dyDescent="0.2">
      <c r="A420" s="9" t="s">
        <v>1039</v>
      </c>
      <c r="B420" s="11" t="s">
        <v>1040</v>
      </c>
      <c r="C420" s="9" t="s">
        <v>34</v>
      </c>
      <c r="D420" s="9" t="s">
        <v>1041</v>
      </c>
      <c r="E420" s="10" t="s">
        <v>192</v>
      </c>
      <c r="F420" s="11">
        <v>410.87</v>
      </c>
      <c r="G420" s="12">
        <v>60.08</v>
      </c>
      <c r="H420" s="12">
        <f t="shared" si="49"/>
        <v>73.819999999999993</v>
      </c>
      <c r="I420" s="12">
        <f t="shared" si="50"/>
        <v>30330.42</v>
      </c>
      <c r="J420" s="13">
        <f t="shared" si="44"/>
        <v>3.4573596848035963E-3</v>
      </c>
      <c r="L420" s="19"/>
    </row>
    <row r="421" spans="1:12" ht="36" customHeight="1" x14ac:dyDescent="0.2">
      <c r="A421" s="9" t="s">
        <v>1042</v>
      </c>
      <c r="B421" s="11" t="s">
        <v>1043</v>
      </c>
      <c r="C421" s="9" t="s">
        <v>25</v>
      </c>
      <c r="D421" s="9" t="s">
        <v>1044</v>
      </c>
      <c r="E421" s="10" t="s">
        <v>173</v>
      </c>
      <c r="F421" s="11">
        <v>270</v>
      </c>
      <c r="G421" s="12">
        <v>8.35</v>
      </c>
      <c r="H421" s="12">
        <f t="shared" si="49"/>
        <v>10.26</v>
      </c>
      <c r="I421" s="12">
        <f t="shared" si="50"/>
        <v>2770.2</v>
      </c>
      <c r="J421" s="13">
        <f t="shared" si="44"/>
        <v>3.1577465128550551E-4</v>
      </c>
      <c r="L421" s="19"/>
    </row>
    <row r="422" spans="1:12" ht="36" customHeight="1" x14ac:dyDescent="0.2">
      <c r="A422" s="9" t="s">
        <v>1045</v>
      </c>
      <c r="B422" s="11" t="s">
        <v>1046</v>
      </c>
      <c r="C422" s="9" t="s">
        <v>25</v>
      </c>
      <c r="D422" s="9" t="s">
        <v>1047</v>
      </c>
      <c r="E422" s="10" t="s">
        <v>96</v>
      </c>
      <c r="F422" s="11">
        <v>50</v>
      </c>
      <c r="G422" s="12">
        <v>8.43</v>
      </c>
      <c r="H422" s="12">
        <f t="shared" si="49"/>
        <v>10.35</v>
      </c>
      <c r="I422" s="12">
        <f t="shared" si="50"/>
        <v>517.5</v>
      </c>
      <c r="J422" s="13">
        <f t="shared" si="44"/>
        <v>5.8989741549436548E-5</v>
      </c>
      <c r="L422" s="19"/>
    </row>
    <row r="423" spans="1:12" ht="24" customHeight="1" x14ac:dyDescent="0.2">
      <c r="A423" s="9" t="s">
        <v>1048</v>
      </c>
      <c r="B423" s="11" t="s">
        <v>1049</v>
      </c>
      <c r="C423" s="9" t="s">
        <v>34</v>
      </c>
      <c r="D423" s="9" t="s">
        <v>1050</v>
      </c>
      <c r="E423" s="10" t="s">
        <v>96</v>
      </c>
      <c r="F423" s="11">
        <v>35</v>
      </c>
      <c r="G423" s="12">
        <v>39.21</v>
      </c>
      <c r="H423" s="12">
        <f t="shared" si="49"/>
        <v>48.18</v>
      </c>
      <c r="I423" s="12">
        <f t="shared" si="50"/>
        <v>1686.3</v>
      </c>
      <c r="J423" s="13">
        <f t="shared" si="44"/>
        <v>1.9222106507210598E-4</v>
      </c>
      <c r="L423" s="19"/>
    </row>
    <row r="424" spans="1:12" ht="24" customHeight="1" x14ac:dyDescent="0.2">
      <c r="A424" s="9" t="s">
        <v>1051</v>
      </c>
      <c r="B424" s="11" t="s">
        <v>1052</v>
      </c>
      <c r="C424" s="9" t="s">
        <v>34</v>
      </c>
      <c r="D424" s="9" t="s">
        <v>1053</v>
      </c>
      <c r="E424" s="10" t="s">
        <v>96</v>
      </c>
      <c r="F424" s="11">
        <v>35</v>
      </c>
      <c r="G424" s="12">
        <v>110.38</v>
      </c>
      <c r="H424" s="12">
        <f t="shared" si="49"/>
        <v>135.63</v>
      </c>
      <c r="I424" s="12">
        <f t="shared" si="50"/>
        <v>4747.05</v>
      </c>
      <c r="J424" s="13">
        <f t="shared" si="44"/>
        <v>5.4111546400435317E-4</v>
      </c>
      <c r="L424" s="19"/>
    </row>
    <row r="425" spans="1:12" ht="24" customHeight="1" x14ac:dyDescent="0.2">
      <c r="A425" s="9" t="s">
        <v>1054</v>
      </c>
      <c r="B425" s="11" t="s">
        <v>1055</v>
      </c>
      <c r="C425" s="9" t="s">
        <v>34</v>
      </c>
      <c r="D425" s="9" t="s">
        <v>1056</v>
      </c>
      <c r="E425" s="10" t="s">
        <v>96</v>
      </c>
      <c r="F425" s="11">
        <v>2</v>
      </c>
      <c r="G425" s="12">
        <v>392.44</v>
      </c>
      <c r="H425" s="12">
        <f t="shared" si="49"/>
        <v>482.23</v>
      </c>
      <c r="I425" s="12">
        <f t="shared" si="50"/>
        <v>964.46</v>
      </c>
      <c r="J425" s="13">
        <f t="shared" si="44"/>
        <v>1.0993863987395087E-4</v>
      </c>
      <c r="L425" s="19"/>
    </row>
    <row r="426" spans="1:12" ht="36" customHeight="1" x14ac:dyDescent="0.2">
      <c r="A426" s="9" t="s">
        <v>1057</v>
      </c>
      <c r="B426" s="11" t="s">
        <v>1058</v>
      </c>
      <c r="C426" s="9" t="s">
        <v>34</v>
      </c>
      <c r="D426" s="9" t="s">
        <v>1059</v>
      </c>
      <c r="E426" s="10" t="s">
        <v>96</v>
      </c>
      <c r="F426" s="11">
        <v>18</v>
      </c>
      <c r="G426" s="12">
        <v>248.99</v>
      </c>
      <c r="H426" s="12">
        <f t="shared" si="49"/>
        <v>305.95</v>
      </c>
      <c r="I426" s="12">
        <f t="shared" si="50"/>
        <v>5507.1</v>
      </c>
      <c r="J426" s="13">
        <f t="shared" si="44"/>
        <v>6.2775344094087343E-4</v>
      </c>
      <c r="L426" s="19"/>
    </row>
    <row r="427" spans="1:12" ht="36" customHeight="1" x14ac:dyDescent="0.2">
      <c r="A427" s="9" t="s">
        <v>1060</v>
      </c>
      <c r="B427" s="11" t="s">
        <v>1061</v>
      </c>
      <c r="C427" s="9" t="s">
        <v>34</v>
      </c>
      <c r="D427" s="9" t="s">
        <v>1062</v>
      </c>
      <c r="E427" s="10" t="s">
        <v>173</v>
      </c>
      <c r="F427" s="11">
        <v>15</v>
      </c>
      <c r="G427" s="12">
        <v>332.11</v>
      </c>
      <c r="H427" s="12">
        <f t="shared" si="49"/>
        <v>408.09</v>
      </c>
      <c r="I427" s="12">
        <f t="shared" si="50"/>
        <v>6121.35</v>
      </c>
      <c r="J427" s="13">
        <f t="shared" si="44"/>
        <v>6.9777169938868295E-4</v>
      </c>
      <c r="L427" s="19"/>
    </row>
    <row r="428" spans="1:12" ht="36" customHeight="1" x14ac:dyDescent="0.2">
      <c r="A428" s="9" t="s">
        <v>1063</v>
      </c>
      <c r="B428" s="11" t="s">
        <v>1064</v>
      </c>
      <c r="C428" s="9" t="s">
        <v>34</v>
      </c>
      <c r="D428" s="9" t="s">
        <v>1065</v>
      </c>
      <c r="E428" s="10" t="s">
        <v>96</v>
      </c>
      <c r="F428" s="11">
        <v>2</v>
      </c>
      <c r="G428" s="12">
        <v>235.39</v>
      </c>
      <c r="H428" s="12">
        <f t="shared" si="49"/>
        <v>289.24</v>
      </c>
      <c r="I428" s="12">
        <f t="shared" si="50"/>
        <v>578.48</v>
      </c>
      <c r="J428" s="13">
        <f t="shared" si="44"/>
        <v>6.5940841915976912E-5</v>
      </c>
      <c r="L428" s="19"/>
    </row>
    <row r="429" spans="1:12" ht="36" customHeight="1" x14ac:dyDescent="0.2">
      <c r="A429" s="9" t="s">
        <v>1066</v>
      </c>
      <c r="B429" s="11" t="s">
        <v>1067</v>
      </c>
      <c r="C429" s="9" t="s">
        <v>34</v>
      </c>
      <c r="D429" s="9" t="s">
        <v>1068</v>
      </c>
      <c r="E429" s="10" t="s">
        <v>96</v>
      </c>
      <c r="F429" s="11">
        <v>1</v>
      </c>
      <c r="G429" s="12">
        <v>303.39</v>
      </c>
      <c r="H429" s="12">
        <f t="shared" si="49"/>
        <v>372.8</v>
      </c>
      <c r="I429" s="12">
        <f t="shared" si="50"/>
        <v>372.8</v>
      </c>
      <c r="J429" s="13">
        <f t="shared" si="44"/>
        <v>4.2495411883342888E-5</v>
      </c>
      <c r="L429" s="19"/>
    </row>
    <row r="430" spans="1:12" ht="36" customHeight="1" x14ac:dyDescent="0.2">
      <c r="A430" s="9" t="s">
        <v>1069</v>
      </c>
      <c r="B430" s="11" t="s">
        <v>1070</v>
      </c>
      <c r="C430" s="9" t="s">
        <v>34</v>
      </c>
      <c r="D430" s="9" t="s">
        <v>1071</v>
      </c>
      <c r="E430" s="10" t="s">
        <v>96</v>
      </c>
      <c r="F430" s="11">
        <v>5</v>
      </c>
      <c r="G430" s="12">
        <v>162.77000000000001</v>
      </c>
      <c r="H430" s="12">
        <f t="shared" si="49"/>
        <v>200.01</v>
      </c>
      <c r="I430" s="12">
        <f t="shared" si="50"/>
        <v>1000.05</v>
      </c>
      <c r="J430" s="13">
        <f t="shared" si="44"/>
        <v>1.1399553823480969E-4</v>
      </c>
      <c r="L430" s="19"/>
    </row>
    <row r="431" spans="1:12" ht="36" customHeight="1" x14ac:dyDescent="0.2">
      <c r="A431" s="9" t="s">
        <v>1072</v>
      </c>
      <c r="B431" s="11" t="s">
        <v>1073</v>
      </c>
      <c r="C431" s="9" t="s">
        <v>34</v>
      </c>
      <c r="D431" s="9" t="s">
        <v>1074</v>
      </c>
      <c r="E431" s="10" t="s">
        <v>96</v>
      </c>
      <c r="F431" s="11">
        <v>3</v>
      </c>
      <c r="G431" s="12">
        <v>192.77</v>
      </c>
      <c r="H431" s="12">
        <f t="shared" si="49"/>
        <v>236.87</v>
      </c>
      <c r="I431" s="12">
        <f t="shared" si="50"/>
        <v>710.61</v>
      </c>
      <c r="J431" s="13">
        <f t="shared" si="44"/>
        <v>8.1002319309072667E-5</v>
      </c>
      <c r="L431" s="19"/>
    </row>
    <row r="432" spans="1:12" ht="36" customHeight="1" x14ac:dyDescent="0.2">
      <c r="A432" s="9" t="s">
        <v>1075</v>
      </c>
      <c r="B432" s="11" t="s">
        <v>1076</v>
      </c>
      <c r="C432" s="9" t="s">
        <v>34</v>
      </c>
      <c r="D432" s="9" t="s">
        <v>1077</v>
      </c>
      <c r="E432" s="10" t="s">
        <v>96</v>
      </c>
      <c r="F432" s="11">
        <v>2</v>
      </c>
      <c r="G432" s="12">
        <v>127.77</v>
      </c>
      <c r="H432" s="12">
        <f t="shared" si="49"/>
        <v>157</v>
      </c>
      <c r="I432" s="12">
        <f t="shared" si="50"/>
        <v>314</v>
      </c>
      <c r="J432" s="13">
        <f t="shared" ref="J432:J495" si="51">I432 / 8772711.77</f>
        <v>3.5792809365261984E-5</v>
      </c>
      <c r="L432" s="19"/>
    </row>
    <row r="433" spans="1:12" ht="36" customHeight="1" x14ac:dyDescent="0.2">
      <c r="A433" s="9" t="s">
        <v>1078</v>
      </c>
      <c r="B433" s="11" t="s">
        <v>1079</v>
      </c>
      <c r="C433" s="9" t="s">
        <v>34</v>
      </c>
      <c r="D433" s="9" t="s">
        <v>1080</v>
      </c>
      <c r="E433" s="10" t="s">
        <v>96</v>
      </c>
      <c r="F433" s="11">
        <v>2</v>
      </c>
      <c r="G433" s="12">
        <v>137.77000000000001</v>
      </c>
      <c r="H433" s="12">
        <f t="shared" si="49"/>
        <v>169.29</v>
      </c>
      <c r="I433" s="12">
        <f t="shared" si="50"/>
        <v>338.58</v>
      </c>
      <c r="J433" s="13">
        <f t="shared" si="51"/>
        <v>3.859467960156179E-5</v>
      </c>
      <c r="L433" s="19"/>
    </row>
    <row r="434" spans="1:12" ht="36" customHeight="1" x14ac:dyDescent="0.2">
      <c r="A434" s="9" t="s">
        <v>1081</v>
      </c>
      <c r="B434" s="11" t="s">
        <v>1082</v>
      </c>
      <c r="C434" s="9" t="s">
        <v>34</v>
      </c>
      <c r="D434" s="9" t="s">
        <v>1083</v>
      </c>
      <c r="E434" s="10" t="s">
        <v>96</v>
      </c>
      <c r="F434" s="11">
        <v>3</v>
      </c>
      <c r="G434" s="12">
        <v>104.21</v>
      </c>
      <c r="H434" s="12">
        <f t="shared" si="49"/>
        <v>128.05000000000001</v>
      </c>
      <c r="I434" s="12">
        <f t="shared" si="50"/>
        <v>384.15</v>
      </c>
      <c r="J434" s="13">
        <f t="shared" si="51"/>
        <v>4.3789196553074486E-5</v>
      </c>
      <c r="L434" s="19"/>
    </row>
    <row r="435" spans="1:12" ht="24" customHeight="1" x14ac:dyDescent="0.2">
      <c r="A435" s="9" t="s">
        <v>1084</v>
      </c>
      <c r="B435" s="11" t="s">
        <v>1085</v>
      </c>
      <c r="C435" s="9" t="s">
        <v>34</v>
      </c>
      <c r="D435" s="9" t="s">
        <v>1086</v>
      </c>
      <c r="E435" s="10" t="s">
        <v>96</v>
      </c>
      <c r="F435" s="11">
        <v>1</v>
      </c>
      <c r="G435" s="12">
        <v>411.73</v>
      </c>
      <c r="H435" s="12">
        <f t="shared" si="49"/>
        <v>505.93</v>
      </c>
      <c r="I435" s="12">
        <f t="shared" si="50"/>
        <v>505.93</v>
      </c>
      <c r="J435" s="13">
        <f t="shared" si="51"/>
        <v>5.7670879115181512E-5</v>
      </c>
      <c r="L435" s="19"/>
    </row>
    <row r="436" spans="1:12" ht="24" customHeight="1" x14ac:dyDescent="0.2">
      <c r="A436" s="9" t="s">
        <v>1087</v>
      </c>
      <c r="B436" s="11" t="s">
        <v>1088</v>
      </c>
      <c r="C436" s="9" t="s">
        <v>25</v>
      </c>
      <c r="D436" s="9" t="s">
        <v>1089</v>
      </c>
      <c r="E436" s="10" t="s">
        <v>96</v>
      </c>
      <c r="F436" s="11">
        <v>22</v>
      </c>
      <c r="G436" s="12">
        <v>28.41</v>
      </c>
      <c r="H436" s="12">
        <f t="shared" si="49"/>
        <v>34.909999999999997</v>
      </c>
      <c r="I436" s="12">
        <f t="shared" si="50"/>
        <v>768.02</v>
      </c>
      <c r="J436" s="13">
        <f t="shared" si="51"/>
        <v>8.7546475951300973E-5</v>
      </c>
      <c r="L436" s="19"/>
    </row>
    <row r="437" spans="1:12" ht="24" customHeight="1" x14ac:dyDescent="0.2">
      <c r="A437" s="9" t="s">
        <v>1090</v>
      </c>
      <c r="B437" s="11" t="s">
        <v>1091</v>
      </c>
      <c r="C437" s="9" t="s">
        <v>34</v>
      </c>
      <c r="D437" s="9" t="s">
        <v>1092</v>
      </c>
      <c r="E437" s="10" t="s">
        <v>96</v>
      </c>
      <c r="F437" s="11">
        <v>16</v>
      </c>
      <c r="G437" s="12">
        <v>138.27000000000001</v>
      </c>
      <c r="H437" s="12">
        <f t="shared" si="49"/>
        <v>169.9</v>
      </c>
      <c r="I437" s="12">
        <f t="shared" si="50"/>
        <v>2718.4</v>
      </c>
      <c r="J437" s="13">
        <f t="shared" si="51"/>
        <v>3.0986997763862478E-4</v>
      </c>
      <c r="L437" s="19"/>
    </row>
    <row r="438" spans="1:12" ht="24" customHeight="1" x14ac:dyDescent="0.2">
      <c r="A438" s="9" t="s">
        <v>1093</v>
      </c>
      <c r="B438" s="11" t="s">
        <v>1094</v>
      </c>
      <c r="C438" s="9" t="s">
        <v>137</v>
      </c>
      <c r="D438" s="9" t="s">
        <v>1095</v>
      </c>
      <c r="E438" s="10" t="s">
        <v>1096</v>
      </c>
      <c r="F438" s="11">
        <v>10</v>
      </c>
      <c r="G438" s="12">
        <v>38.409999999999997</v>
      </c>
      <c r="H438" s="12">
        <f t="shared" si="49"/>
        <v>47.19</v>
      </c>
      <c r="I438" s="12">
        <f t="shared" si="50"/>
        <v>471.9</v>
      </c>
      <c r="J438" s="13">
        <f t="shared" si="51"/>
        <v>5.3791804902761555E-5</v>
      </c>
      <c r="L438" s="19"/>
    </row>
    <row r="439" spans="1:12" ht="24" customHeight="1" x14ac:dyDescent="0.2">
      <c r="A439" s="9" t="s">
        <v>1097</v>
      </c>
      <c r="B439" s="11" t="s">
        <v>1098</v>
      </c>
      <c r="C439" s="9" t="s">
        <v>25</v>
      </c>
      <c r="D439" s="9" t="s">
        <v>1099</v>
      </c>
      <c r="E439" s="10" t="s">
        <v>92</v>
      </c>
      <c r="F439" s="11">
        <v>25</v>
      </c>
      <c r="G439" s="12">
        <v>193.63</v>
      </c>
      <c r="H439" s="12">
        <f t="shared" si="49"/>
        <v>237.93</v>
      </c>
      <c r="I439" s="12">
        <f t="shared" si="50"/>
        <v>5948.25</v>
      </c>
      <c r="J439" s="13">
        <f t="shared" si="51"/>
        <v>6.7804005830229168E-4</v>
      </c>
      <c r="L439" s="19"/>
    </row>
    <row r="440" spans="1:12" ht="24" customHeight="1" x14ac:dyDescent="0.2">
      <c r="A440" s="9" t="s">
        <v>1100</v>
      </c>
      <c r="B440" s="11" t="s">
        <v>773</v>
      </c>
      <c r="C440" s="9" t="s">
        <v>34</v>
      </c>
      <c r="D440" s="9" t="s">
        <v>774</v>
      </c>
      <c r="E440" s="10" t="s">
        <v>173</v>
      </c>
      <c r="F440" s="11">
        <v>15</v>
      </c>
      <c r="G440" s="12">
        <v>5.14</v>
      </c>
      <c r="H440" s="12">
        <f t="shared" si="49"/>
        <v>6.31</v>
      </c>
      <c r="I440" s="12">
        <f t="shared" si="50"/>
        <v>94.65</v>
      </c>
      <c r="J440" s="13">
        <f t="shared" si="51"/>
        <v>1.0789138237012887E-5</v>
      </c>
      <c r="L440" s="19"/>
    </row>
    <row r="441" spans="1:12" ht="24" customHeight="1" x14ac:dyDescent="0.2">
      <c r="A441" s="9" t="s">
        <v>1101</v>
      </c>
      <c r="B441" s="11" t="s">
        <v>1102</v>
      </c>
      <c r="C441" s="9" t="s">
        <v>34</v>
      </c>
      <c r="D441" s="9" t="s">
        <v>1103</v>
      </c>
      <c r="E441" s="10" t="s">
        <v>96</v>
      </c>
      <c r="F441" s="11">
        <v>3</v>
      </c>
      <c r="G441" s="12">
        <v>627.98</v>
      </c>
      <c r="H441" s="12">
        <f t="shared" si="49"/>
        <v>771.66</v>
      </c>
      <c r="I441" s="12">
        <f t="shared" si="50"/>
        <v>2314.98</v>
      </c>
      <c r="J441" s="13">
        <f t="shared" si="51"/>
        <v>2.6388419689297511E-4</v>
      </c>
      <c r="L441" s="19"/>
    </row>
    <row r="442" spans="1:12" ht="24" customHeight="1" x14ac:dyDescent="0.2">
      <c r="A442" s="9" t="s">
        <v>1104</v>
      </c>
      <c r="B442" s="11" t="s">
        <v>1105</v>
      </c>
      <c r="C442" s="9" t="s">
        <v>25</v>
      </c>
      <c r="D442" s="9" t="s">
        <v>1106</v>
      </c>
      <c r="E442" s="10" t="s">
        <v>96</v>
      </c>
      <c r="F442" s="11">
        <v>2</v>
      </c>
      <c r="G442" s="12">
        <v>811.2</v>
      </c>
      <c r="H442" s="12">
        <f t="shared" si="49"/>
        <v>996.8</v>
      </c>
      <c r="I442" s="12">
        <f t="shared" si="50"/>
        <v>1993.6</v>
      </c>
      <c r="J442" s="13">
        <f t="shared" si="51"/>
        <v>2.2725014251779072E-4</v>
      </c>
      <c r="L442" s="19"/>
    </row>
    <row r="443" spans="1:12" ht="24" customHeight="1" x14ac:dyDescent="0.2">
      <c r="A443" s="9" t="s">
        <v>1107</v>
      </c>
      <c r="B443" s="11" t="s">
        <v>1108</v>
      </c>
      <c r="C443" s="9" t="s">
        <v>25</v>
      </c>
      <c r="D443" s="9" t="s">
        <v>1109</v>
      </c>
      <c r="E443" s="10" t="s">
        <v>96</v>
      </c>
      <c r="F443" s="11">
        <v>1</v>
      </c>
      <c r="G443" s="12">
        <v>624</v>
      </c>
      <c r="H443" s="12">
        <f t="shared" si="49"/>
        <v>766.77</v>
      </c>
      <c r="I443" s="12">
        <f t="shared" si="50"/>
        <v>766.77</v>
      </c>
      <c r="J443" s="13">
        <f t="shared" si="51"/>
        <v>8.7403988652872382E-5</v>
      </c>
      <c r="L443" s="19"/>
    </row>
    <row r="444" spans="1:12" ht="24" customHeight="1" x14ac:dyDescent="0.2">
      <c r="A444" s="9" t="s">
        <v>1110</v>
      </c>
      <c r="B444" s="11" t="s">
        <v>1111</v>
      </c>
      <c r="C444" s="9" t="s">
        <v>34</v>
      </c>
      <c r="D444" s="9" t="s">
        <v>1112</v>
      </c>
      <c r="E444" s="10" t="s">
        <v>96</v>
      </c>
      <c r="F444" s="11">
        <v>1</v>
      </c>
      <c r="G444" s="12">
        <v>1196.19</v>
      </c>
      <c r="H444" s="12">
        <f t="shared" si="49"/>
        <v>1469.87</v>
      </c>
      <c r="I444" s="12">
        <f t="shared" si="50"/>
        <v>1469.87</v>
      </c>
      <c r="J444" s="13">
        <f t="shared" si="51"/>
        <v>1.6755024427298607E-4</v>
      </c>
      <c r="L444" s="19"/>
    </row>
    <row r="445" spans="1:12" ht="24" customHeight="1" x14ac:dyDescent="0.2">
      <c r="A445" s="9" t="s">
        <v>1113</v>
      </c>
      <c r="B445" s="11" t="s">
        <v>1114</v>
      </c>
      <c r="C445" s="9" t="s">
        <v>34</v>
      </c>
      <c r="D445" s="9" t="s">
        <v>1115</v>
      </c>
      <c r="E445" s="10" t="s">
        <v>96</v>
      </c>
      <c r="F445" s="11">
        <v>2</v>
      </c>
      <c r="G445" s="12">
        <v>274.36</v>
      </c>
      <c r="H445" s="12">
        <f t="shared" si="49"/>
        <v>337.13</v>
      </c>
      <c r="I445" s="12">
        <f t="shared" si="50"/>
        <v>674.26</v>
      </c>
      <c r="J445" s="13">
        <f t="shared" si="51"/>
        <v>7.6858788670769251E-5</v>
      </c>
      <c r="L445" s="19"/>
    </row>
    <row r="446" spans="1:12" ht="24" customHeight="1" x14ac:dyDescent="0.2">
      <c r="A446" s="9" t="s">
        <v>1116</v>
      </c>
      <c r="B446" s="11" t="s">
        <v>1117</v>
      </c>
      <c r="C446" s="9" t="s">
        <v>34</v>
      </c>
      <c r="D446" s="9" t="s">
        <v>1118</v>
      </c>
      <c r="E446" s="10" t="s">
        <v>96</v>
      </c>
      <c r="F446" s="11">
        <v>1</v>
      </c>
      <c r="G446" s="12">
        <v>11890.94</v>
      </c>
      <c r="H446" s="12">
        <f t="shared" si="49"/>
        <v>14611.58</v>
      </c>
      <c r="I446" s="12">
        <f t="shared" si="50"/>
        <v>14611.58</v>
      </c>
      <c r="J446" s="13">
        <f t="shared" si="51"/>
        <v>1.6655716479785818E-3</v>
      </c>
      <c r="L446" s="19"/>
    </row>
    <row r="447" spans="1:12" ht="24" customHeight="1" x14ac:dyDescent="0.2">
      <c r="A447" s="9" t="s">
        <v>1119</v>
      </c>
      <c r="B447" s="11" t="s">
        <v>1120</v>
      </c>
      <c r="C447" s="9" t="s">
        <v>34</v>
      </c>
      <c r="D447" s="9" t="s">
        <v>1121</v>
      </c>
      <c r="E447" s="10" t="s">
        <v>96</v>
      </c>
      <c r="F447" s="11">
        <v>4</v>
      </c>
      <c r="G447" s="12">
        <v>124.28</v>
      </c>
      <c r="H447" s="12">
        <f t="shared" si="49"/>
        <v>152.71</v>
      </c>
      <c r="I447" s="12">
        <f t="shared" si="50"/>
        <v>610.84</v>
      </c>
      <c r="J447" s="13">
        <f t="shared" si="51"/>
        <v>6.9629553097696272E-5</v>
      </c>
      <c r="L447" s="19"/>
    </row>
    <row r="448" spans="1:12" ht="24" customHeight="1" x14ac:dyDescent="0.2">
      <c r="A448" s="9" t="s">
        <v>1122</v>
      </c>
      <c r="B448" s="11" t="s">
        <v>1123</v>
      </c>
      <c r="C448" s="9" t="s">
        <v>34</v>
      </c>
      <c r="D448" s="9" t="s">
        <v>1124</v>
      </c>
      <c r="E448" s="10" t="s">
        <v>96</v>
      </c>
      <c r="F448" s="11">
        <v>4</v>
      </c>
      <c r="G448" s="12">
        <v>179.28</v>
      </c>
      <c r="H448" s="12">
        <f t="shared" si="49"/>
        <v>220.29</v>
      </c>
      <c r="I448" s="12">
        <f t="shared" si="50"/>
        <v>881.16</v>
      </c>
      <c r="J448" s="13">
        <f t="shared" si="51"/>
        <v>1.0044328630666958E-4</v>
      </c>
      <c r="L448" s="19"/>
    </row>
    <row r="449" spans="1:12" ht="24" customHeight="1" x14ac:dyDescent="0.2">
      <c r="A449" s="9" t="s">
        <v>1125</v>
      </c>
      <c r="B449" s="11" t="s">
        <v>1126</v>
      </c>
      <c r="C449" s="9" t="s">
        <v>34</v>
      </c>
      <c r="D449" s="9" t="s">
        <v>1127</v>
      </c>
      <c r="E449" s="10" t="s">
        <v>96</v>
      </c>
      <c r="F449" s="11">
        <v>1</v>
      </c>
      <c r="G449" s="12">
        <v>66.87</v>
      </c>
      <c r="H449" s="12">
        <f t="shared" si="49"/>
        <v>82.16</v>
      </c>
      <c r="I449" s="12">
        <f t="shared" si="50"/>
        <v>82.16</v>
      </c>
      <c r="J449" s="13">
        <f t="shared" si="51"/>
        <v>9.3654051511144086E-6</v>
      </c>
      <c r="L449" s="19"/>
    </row>
    <row r="450" spans="1:12" ht="24" customHeight="1" x14ac:dyDescent="0.2">
      <c r="A450" s="9" t="s">
        <v>1128</v>
      </c>
      <c r="B450" s="11" t="s">
        <v>1129</v>
      </c>
      <c r="C450" s="9" t="s">
        <v>34</v>
      </c>
      <c r="D450" s="9" t="s">
        <v>1130</v>
      </c>
      <c r="E450" s="10" t="s">
        <v>96</v>
      </c>
      <c r="F450" s="11">
        <v>2</v>
      </c>
      <c r="G450" s="12">
        <v>179.18</v>
      </c>
      <c r="H450" s="12">
        <f t="shared" si="49"/>
        <v>220.17</v>
      </c>
      <c r="I450" s="12">
        <f t="shared" si="50"/>
        <v>440.34</v>
      </c>
      <c r="J450" s="13">
        <f t="shared" si="51"/>
        <v>5.0194285592036498E-5</v>
      </c>
      <c r="L450" s="19"/>
    </row>
    <row r="451" spans="1:12" ht="24" customHeight="1" x14ac:dyDescent="0.2">
      <c r="A451" s="9" t="s">
        <v>1131</v>
      </c>
      <c r="B451" s="11" t="s">
        <v>1132</v>
      </c>
      <c r="C451" s="9" t="s">
        <v>34</v>
      </c>
      <c r="D451" s="9" t="s">
        <v>1133</v>
      </c>
      <c r="E451" s="10" t="s">
        <v>96</v>
      </c>
      <c r="F451" s="11">
        <v>3</v>
      </c>
      <c r="G451" s="12">
        <v>1850.6</v>
      </c>
      <c r="H451" s="12">
        <f t="shared" si="49"/>
        <v>2274.0100000000002</v>
      </c>
      <c r="I451" s="12">
        <f t="shared" si="50"/>
        <v>6822.03</v>
      </c>
      <c r="J451" s="13">
        <f t="shared" si="51"/>
        <v>7.7764209959903881E-4</v>
      </c>
      <c r="L451" s="19"/>
    </row>
    <row r="452" spans="1:12" ht="24" customHeight="1" x14ac:dyDescent="0.2">
      <c r="A452" s="5" t="s">
        <v>1134</v>
      </c>
      <c r="B452" s="5"/>
      <c r="C452" s="5"/>
      <c r="D452" s="5" t="s">
        <v>1135</v>
      </c>
      <c r="E452" s="5"/>
      <c r="F452" s="6"/>
      <c r="G452" s="5"/>
      <c r="H452" s="5"/>
      <c r="I452" s="7">
        <f>SUM(I453:I454)</f>
        <v>6212.5</v>
      </c>
      <c r="J452" s="8">
        <f t="shared" si="51"/>
        <v>7.0816187319009576E-4</v>
      </c>
    </row>
    <row r="453" spans="1:12" ht="48" customHeight="1" x14ac:dyDescent="0.2">
      <c r="A453" s="9" t="s">
        <v>1136</v>
      </c>
      <c r="B453" s="11" t="s">
        <v>1137</v>
      </c>
      <c r="C453" s="9" t="s">
        <v>34</v>
      </c>
      <c r="D453" s="9" t="s">
        <v>1138</v>
      </c>
      <c r="E453" s="10" t="s">
        <v>96</v>
      </c>
      <c r="F453" s="11">
        <v>200</v>
      </c>
      <c r="G453" s="12">
        <v>20.6</v>
      </c>
      <c r="H453" s="12">
        <f>TRUNC(G453 * (1 + 22.88 / 100), 2)</f>
        <v>25.31</v>
      </c>
      <c r="I453" s="12">
        <f>ROUND(F453*H453,2)</f>
        <v>5062</v>
      </c>
      <c r="J453" s="13">
        <f t="shared" si="51"/>
        <v>5.7701656371642084E-4</v>
      </c>
      <c r="L453" s="19"/>
    </row>
    <row r="454" spans="1:12" ht="48" customHeight="1" x14ac:dyDescent="0.2">
      <c r="A454" s="9" t="s">
        <v>1139</v>
      </c>
      <c r="B454" s="11" t="s">
        <v>1140</v>
      </c>
      <c r="C454" s="9" t="s">
        <v>34</v>
      </c>
      <c r="D454" s="9" t="s">
        <v>1141</v>
      </c>
      <c r="E454" s="10" t="s">
        <v>96</v>
      </c>
      <c r="F454" s="11">
        <v>30</v>
      </c>
      <c r="G454" s="12">
        <v>31.21</v>
      </c>
      <c r="H454" s="12">
        <f>TRUNC(G454 * (1 + 22.88 / 100), 2)</f>
        <v>38.35</v>
      </c>
      <c r="I454" s="12">
        <f>ROUND(F454*H454,2)</f>
        <v>1150.5</v>
      </c>
      <c r="J454" s="13">
        <f t="shared" si="51"/>
        <v>1.3114530947367487E-4</v>
      </c>
      <c r="L454" s="19"/>
    </row>
    <row r="455" spans="1:12" ht="24" customHeight="1" x14ac:dyDescent="0.2">
      <c r="A455" s="5" t="s">
        <v>1142</v>
      </c>
      <c r="B455" s="5"/>
      <c r="C455" s="5"/>
      <c r="D455" s="5" t="s">
        <v>1143</v>
      </c>
      <c r="E455" s="5"/>
      <c r="F455" s="6"/>
      <c r="G455" s="5"/>
      <c r="H455" s="5"/>
      <c r="I455" s="7">
        <f>SUM(I456:I466)</f>
        <v>105363.41</v>
      </c>
      <c r="J455" s="8">
        <f t="shared" si="51"/>
        <v>1.2010358115299167E-2</v>
      </c>
    </row>
    <row r="456" spans="1:12" ht="36" customHeight="1" x14ac:dyDescent="0.2">
      <c r="A456" s="9" t="s">
        <v>1144</v>
      </c>
      <c r="B456" s="11" t="s">
        <v>1145</v>
      </c>
      <c r="C456" s="9" t="s">
        <v>25</v>
      </c>
      <c r="D456" s="9" t="s">
        <v>1146</v>
      </c>
      <c r="E456" s="10" t="s">
        <v>96</v>
      </c>
      <c r="F456" s="11">
        <v>310</v>
      </c>
      <c r="G456" s="12">
        <v>27.22</v>
      </c>
      <c r="H456" s="12">
        <f t="shared" ref="H456:H466" si="52">TRUNC(G456 * (1 + 22.88 / 100), 2)</f>
        <v>33.44</v>
      </c>
      <c r="I456" s="12">
        <f t="shared" ref="I456:I466" si="53">ROUND(F456*H456,2)</f>
        <v>10366.4</v>
      </c>
      <c r="J456" s="13">
        <f t="shared" si="51"/>
        <v>1.1816642643441139E-3</v>
      </c>
      <c r="L456" s="19"/>
    </row>
    <row r="457" spans="1:12" ht="36" customHeight="1" x14ac:dyDescent="0.2">
      <c r="A457" s="9" t="s">
        <v>1147</v>
      </c>
      <c r="B457" s="11" t="s">
        <v>1148</v>
      </c>
      <c r="C457" s="9" t="s">
        <v>25</v>
      </c>
      <c r="D457" s="9" t="s">
        <v>1149</v>
      </c>
      <c r="E457" s="10" t="s">
        <v>173</v>
      </c>
      <c r="F457" s="11">
        <v>100</v>
      </c>
      <c r="G457" s="12">
        <v>18.350000000000001</v>
      </c>
      <c r="H457" s="12">
        <f t="shared" si="52"/>
        <v>22.54</v>
      </c>
      <c r="I457" s="12">
        <f t="shared" si="53"/>
        <v>2254</v>
      </c>
      <c r="J457" s="13">
        <f t="shared" si="51"/>
        <v>2.5693309652643473E-4</v>
      </c>
      <c r="L457" s="19"/>
    </row>
    <row r="458" spans="1:12" ht="36" customHeight="1" x14ac:dyDescent="0.2">
      <c r="A458" s="9" t="s">
        <v>1150</v>
      </c>
      <c r="B458" s="11" t="s">
        <v>1151</v>
      </c>
      <c r="C458" s="9" t="s">
        <v>25</v>
      </c>
      <c r="D458" s="9" t="s">
        <v>1152</v>
      </c>
      <c r="E458" s="10" t="s">
        <v>96</v>
      </c>
      <c r="F458" s="11">
        <v>20</v>
      </c>
      <c r="G458" s="12">
        <v>11.59</v>
      </c>
      <c r="H458" s="12">
        <f t="shared" si="52"/>
        <v>14.24</v>
      </c>
      <c r="I458" s="12">
        <f t="shared" si="53"/>
        <v>284.8</v>
      </c>
      <c r="J458" s="13">
        <f t="shared" si="51"/>
        <v>3.2464306073970103E-5</v>
      </c>
      <c r="L458" s="19"/>
    </row>
    <row r="459" spans="1:12" ht="24" customHeight="1" x14ac:dyDescent="0.2">
      <c r="A459" s="9" t="s">
        <v>1153</v>
      </c>
      <c r="B459" s="11" t="s">
        <v>1154</v>
      </c>
      <c r="C459" s="9" t="s">
        <v>34</v>
      </c>
      <c r="D459" s="9" t="s">
        <v>1155</v>
      </c>
      <c r="E459" s="10" t="s">
        <v>96</v>
      </c>
      <c r="F459" s="11">
        <v>205</v>
      </c>
      <c r="G459" s="12">
        <v>188.11</v>
      </c>
      <c r="H459" s="12">
        <f t="shared" si="52"/>
        <v>231.14</v>
      </c>
      <c r="I459" s="12">
        <f t="shared" si="53"/>
        <v>47383.7</v>
      </c>
      <c r="J459" s="13">
        <f t="shared" si="51"/>
        <v>5.40126032204065E-3</v>
      </c>
      <c r="L459" s="19"/>
    </row>
    <row r="460" spans="1:12" ht="48" customHeight="1" x14ac:dyDescent="0.2">
      <c r="A460" s="9" t="s">
        <v>1156</v>
      </c>
      <c r="B460" s="11" t="s">
        <v>1157</v>
      </c>
      <c r="C460" s="9" t="s">
        <v>34</v>
      </c>
      <c r="D460" s="9" t="s">
        <v>1158</v>
      </c>
      <c r="E460" s="10" t="s">
        <v>96</v>
      </c>
      <c r="F460" s="11">
        <v>1</v>
      </c>
      <c r="G460" s="12">
        <v>4539.7299999999996</v>
      </c>
      <c r="H460" s="12">
        <f t="shared" si="52"/>
        <v>5578.42</v>
      </c>
      <c r="I460" s="12">
        <f t="shared" si="53"/>
        <v>5578.42</v>
      </c>
      <c r="J460" s="13">
        <f t="shared" si="51"/>
        <v>6.3588319624001508E-4</v>
      </c>
      <c r="L460" s="19"/>
    </row>
    <row r="461" spans="1:12" ht="24" customHeight="1" x14ac:dyDescent="0.2">
      <c r="A461" s="9" t="s">
        <v>1159</v>
      </c>
      <c r="B461" s="11" t="s">
        <v>1160</v>
      </c>
      <c r="C461" s="9" t="s">
        <v>34</v>
      </c>
      <c r="D461" s="9" t="s">
        <v>1161</v>
      </c>
      <c r="E461" s="10" t="s">
        <v>96</v>
      </c>
      <c r="F461" s="11">
        <v>1</v>
      </c>
      <c r="G461" s="12">
        <v>408.25</v>
      </c>
      <c r="H461" s="12">
        <f t="shared" si="52"/>
        <v>501.65</v>
      </c>
      <c r="I461" s="12">
        <f t="shared" si="53"/>
        <v>501.65</v>
      </c>
      <c r="J461" s="13">
        <f t="shared" si="51"/>
        <v>5.7183002605362016E-5</v>
      </c>
      <c r="L461" s="19"/>
    </row>
    <row r="462" spans="1:12" ht="24" customHeight="1" x14ac:dyDescent="0.2">
      <c r="A462" s="9" t="s">
        <v>1162</v>
      </c>
      <c r="B462" s="11" t="s">
        <v>1163</v>
      </c>
      <c r="C462" s="9" t="s">
        <v>34</v>
      </c>
      <c r="D462" s="9" t="s">
        <v>1164</v>
      </c>
      <c r="E462" s="10" t="s">
        <v>96</v>
      </c>
      <c r="F462" s="11">
        <v>18</v>
      </c>
      <c r="G462" s="12">
        <v>167.34</v>
      </c>
      <c r="H462" s="12">
        <f t="shared" si="52"/>
        <v>205.62</v>
      </c>
      <c r="I462" s="12">
        <f t="shared" si="53"/>
        <v>3701.16</v>
      </c>
      <c r="J462" s="13">
        <f t="shared" si="51"/>
        <v>4.2189463156157015E-4</v>
      </c>
      <c r="L462" s="19"/>
    </row>
    <row r="463" spans="1:12" ht="24" customHeight="1" x14ac:dyDescent="0.2">
      <c r="A463" s="9" t="s">
        <v>1165</v>
      </c>
      <c r="B463" s="11" t="s">
        <v>1166</v>
      </c>
      <c r="C463" s="9" t="s">
        <v>34</v>
      </c>
      <c r="D463" s="9" t="s">
        <v>1167</v>
      </c>
      <c r="E463" s="10" t="s">
        <v>96</v>
      </c>
      <c r="F463" s="11">
        <v>810</v>
      </c>
      <c r="G463" s="12">
        <v>17.32</v>
      </c>
      <c r="H463" s="12">
        <f t="shared" si="52"/>
        <v>21.28</v>
      </c>
      <c r="I463" s="12">
        <f t="shared" si="53"/>
        <v>17236.8</v>
      </c>
      <c r="J463" s="13">
        <f t="shared" si="51"/>
        <v>1.9648200524431457E-3</v>
      </c>
      <c r="L463" s="19"/>
    </row>
    <row r="464" spans="1:12" ht="24" customHeight="1" x14ac:dyDescent="0.2">
      <c r="A464" s="9" t="s">
        <v>1168</v>
      </c>
      <c r="B464" s="11" t="s">
        <v>1169</v>
      </c>
      <c r="C464" s="9" t="s">
        <v>34</v>
      </c>
      <c r="D464" s="9" t="s">
        <v>1170</v>
      </c>
      <c r="E464" s="10" t="s">
        <v>96</v>
      </c>
      <c r="F464" s="11">
        <v>100</v>
      </c>
      <c r="G464" s="12">
        <v>4.0999999999999996</v>
      </c>
      <c r="H464" s="12">
        <f t="shared" si="52"/>
        <v>5.03</v>
      </c>
      <c r="I464" s="12">
        <f t="shared" si="53"/>
        <v>503</v>
      </c>
      <c r="J464" s="13">
        <f t="shared" si="51"/>
        <v>5.7336888887664891E-5</v>
      </c>
      <c r="L464" s="19"/>
    </row>
    <row r="465" spans="1:12" ht="36" customHeight="1" x14ac:dyDescent="0.2">
      <c r="A465" s="9" t="s">
        <v>1171</v>
      </c>
      <c r="B465" s="11" t="s">
        <v>1172</v>
      </c>
      <c r="C465" s="9" t="s">
        <v>34</v>
      </c>
      <c r="D465" s="9" t="s">
        <v>1173</v>
      </c>
      <c r="E465" s="10" t="s">
        <v>96</v>
      </c>
      <c r="F465" s="11">
        <v>18</v>
      </c>
      <c r="G465" s="12">
        <v>126.29</v>
      </c>
      <c r="H465" s="12">
        <f t="shared" si="52"/>
        <v>155.18</v>
      </c>
      <c r="I465" s="12">
        <f t="shared" si="53"/>
        <v>2793.24</v>
      </c>
      <c r="J465" s="13">
        <f t="shared" si="51"/>
        <v>3.1840097717014129E-4</v>
      </c>
      <c r="L465" s="19"/>
    </row>
    <row r="466" spans="1:12" ht="24" customHeight="1" x14ac:dyDescent="0.2">
      <c r="A466" s="9" t="s">
        <v>1174</v>
      </c>
      <c r="B466" s="11" t="s">
        <v>1175</v>
      </c>
      <c r="C466" s="9" t="s">
        <v>34</v>
      </c>
      <c r="D466" s="9" t="s">
        <v>1176</v>
      </c>
      <c r="E466" s="10" t="s">
        <v>96</v>
      </c>
      <c r="F466" s="11">
        <v>12</v>
      </c>
      <c r="G466" s="12">
        <v>1001</v>
      </c>
      <c r="H466" s="12">
        <f t="shared" si="52"/>
        <v>1230.02</v>
      </c>
      <c r="I466" s="12">
        <f t="shared" si="53"/>
        <v>14760.24</v>
      </c>
      <c r="J466" s="13">
        <f t="shared" si="51"/>
        <v>1.6825173774060972E-3</v>
      </c>
      <c r="L466" s="19"/>
    </row>
    <row r="467" spans="1:12" ht="24" customHeight="1" x14ac:dyDescent="0.2">
      <c r="A467" s="5" t="s">
        <v>1177</v>
      </c>
      <c r="B467" s="5"/>
      <c r="C467" s="5"/>
      <c r="D467" s="5" t="s">
        <v>1178</v>
      </c>
      <c r="E467" s="5"/>
      <c r="F467" s="6"/>
      <c r="G467" s="5"/>
      <c r="H467" s="5"/>
      <c r="I467" s="7">
        <f>I468</f>
        <v>1284.8</v>
      </c>
      <c r="J467" s="8">
        <f t="shared" si="51"/>
        <v>1.4645414481684264E-4</v>
      </c>
    </row>
    <row r="468" spans="1:12" ht="24" customHeight="1" x14ac:dyDescent="0.2">
      <c r="A468" s="9" t="s">
        <v>1179</v>
      </c>
      <c r="B468" s="11" t="s">
        <v>1180</v>
      </c>
      <c r="C468" s="9" t="s">
        <v>34</v>
      </c>
      <c r="D468" s="9" t="s">
        <v>1181</v>
      </c>
      <c r="E468" s="10" t="s">
        <v>96</v>
      </c>
      <c r="F468" s="11">
        <v>8</v>
      </c>
      <c r="G468" s="12">
        <v>130.69999999999999</v>
      </c>
      <c r="H468" s="12">
        <f>TRUNC(G468 * (1 + 22.88 / 100), 2)</f>
        <v>160.6</v>
      </c>
      <c r="I468" s="12">
        <f>ROUND(F468*H468,2)</f>
        <v>1284.8</v>
      </c>
      <c r="J468" s="13">
        <f t="shared" si="51"/>
        <v>1.4645414481684264E-4</v>
      </c>
      <c r="L468" s="19"/>
    </row>
    <row r="469" spans="1:12" ht="24" customHeight="1" x14ac:dyDescent="0.2">
      <c r="A469" s="5" t="s">
        <v>1182</v>
      </c>
      <c r="B469" s="5"/>
      <c r="C469" s="5"/>
      <c r="D469" s="5" t="s">
        <v>1183</v>
      </c>
      <c r="E469" s="5"/>
      <c r="F469" s="6"/>
      <c r="G469" s="5"/>
      <c r="H469" s="5"/>
      <c r="I469" s="7">
        <f>I470+I476</f>
        <v>5702.0399999999991</v>
      </c>
      <c r="J469" s="8">
        <f t="shared" si="51"/>
        <v>6.4997462010540886E-4</v>
      </c>
    </row>
    <row r="470" spans="1:12" ht="24" customHeight="1" x14ac:dyDescent="0.2">
      <c r="A470" s="5" t="s">
        <v>1184</v>
      </c>
      <c r="B470" s="5"/>
      <c r="C470" s="5"/>
      <c r="D470" s="5" t="s">
        <v>1185</v>
      </c>
      <c r="E470" s="5"/>
      <c r="F470" s="6"/>
      <c r="G470" s="5"/>
      <c r="H470" s="5"/>
      <c r="I470" s="7">
        <f>SUM(I471:I475)</f>
        <v>381.17</v>
      </c>
      <c r="J470" s="8">
        <f t="shared" si="51"/>
        <v>4.344950683362073E-5</v>
      </c>
    </row>
    <row r="471" spans="1:12" ht="24" customHeight="1" x14ac:dyDescent="0.2">
      <c r="A471" s="9" t="s">
        <v>1186</v>
      </c>
      <c r="B471" s="11" t="s">
        <v>1187</v>
      </c>
      <c r="C471" s="9" t="s">
        <v>25</v>
      </c>
      <c r="D471" s="9" t="s">
        <v>1188</v>
      </c>
      <c r="E471" s="10" t="s">
        <v>177</v>
      </c>
      <c r="F471" s="11">
        <v>1.05</v>
      </c>
      <c r="G471" s="12">
        <v>115.38</v>
      </c>
      <c r="H471" s="12">
        <f>TRUNC(G471 * (1 + 22.88 / 100), 2)</f>
        <v>141.77000000000001</v>
      </c>
      <c r="I471" s="12">
        <f>ROUND(F471*H471,2)</f>
        <v>148.86000000000001</v>
      </c>
      <c r="J471" s="13">
        <f t="shared" si="51"/>
        <v>1.6968527395264011E-5</v>
      </c>
      <c r="L471" s="19"/>
    </row>
    <row r="472" spans="1:12" ht="24" customHeight="1" x14ac:dyDescent="0.2">
      <c r="A472" s="9" t="s">
        <v>1189</v>
      </c>
      <c r="B472" s="11" t="s">
        <v>179</v>
      </c>
      <c r="C472" s="9" t="s">
        <v>25</v>
      </c>
      <c r="D472" s="9" t="s">
        <v>180</v>
      </c>
      <c r="E472" s="10" t="s">
        <v>92</v>
      </c>
      <c r="F472" s="11">
        <v>18.07</v>
      </c>
      <c r="G472" s="12">
        <v>2.58</v>
      </c>
      <c r="H472" s="12">
        <f>TRUNC(G472 * (1 + 22.88 / 100), 2)</f>
        <v>3.17</v>
      </c>
      <c r="I472" s="12">
        <f>ROUND(F472*H472,2)</f>
        <v>57.28</v>
      </c>
      <c r="J472" s="13">
        <f t="shared" si="51"/>
        <v>6.5293379631917404E-6</v>
      </c>
      <c r="L472" s="19"/>
    </row>
    <row r="473" spans="1:12" ht="24" customHeight="1" x14ac:dyDescent="0.2">
      <c r="A473" s="9" t="s">
        <v>1190</v>
      </c>
      <c r="B473" s="11" t="s">
        <v>175</v>
      </c>
      <c r="C473" s="9" t="s">
        <v>25</v>
      </c>
      <c r="D473" s="9" t="s">
        <v>176</v>
      </c>
      <c r="E473" s="10" t="s">
        <v>177</v>
      </c>
      <c r="F473" s="11">
        <v>1.1000000000000001</v>
      </c>
      <c r="G473" s="12">
        <v>43.08</v>
      </c>
      <c r="H473" s="12">
        <f>TRUNC(G473 * (1 + 22.88 / 100), 2)</f>
        <v>52.93</v>
      </c>
      <c r="I473" s="12">
        <f>ROUND(F473*H473,2)</f>
        <v>58.22</v>
      </c>
      <c r="J473" s="13">
        <f t="shared" si="51"/>
        <v>6.6364884116100402E-6</v>
      </c>
      <c r="L473" s="19"/>
    </row>
    <row r="474" spans="1:12" ht="24" customHeight="1" x14ac:dyDescent="0.2">
      <c r="A474" s="9" t="s">
        <v>1191</v>
      </c>
      <c r="B474" s="11" t="s">
        <v>186</v>
      </c>
      <c r="C474" s="9" t="s">
        <v>34</v>
      </c>
      <c r="D474" s="9" t="s">
        <v>187</v>
      </c>
      <c r="E474" s="10" t="s">
        <v>188</v>
      </c>
      <c r="F474" s="11">
        <v>2.5299999999999998</v>
      </c>
      <c r="G474" s="12">
        <v>22.2</v>
      </c>
      <c r="H474" s="12">
        <f>TRUNC(G474 * (1 + 22.88 / 100), 2)</f>
        <v>27.27</v>
      </c>
      <c r="I474" s="12">
        <f>ROUND(F474*H474,2)</f>
        <v>68.989999999999995</v>
      </c>
      <c r="J474" s="13">
        <f t="shared" si="51"/>
        <v>7.8641589748707766E-6</v>
      </c>
      <c r="L474" s="19"/>
    </row>
    <row r="475" spans="1:12" ht="36" customHeight="1" x14ac:dyDescent="0.2">
      <c r="A475" s="9" t="s">
        <v>1192</v>
      </c>
      <c r="B475" s="11" t="s">
        <v>182</v>
      </c>
      <c r="C475" s="9" t="s">
        <v>25</v>
      </c>
      <c r="D475" s="9" t="s">
        <v>183</v>
      </c>
      <c r="E475" s="10" t="s">
        <v>184</v>
      </c>
      <c r="F475" s="11">
        <v>37.950000000000003</v>
      </c>
      <c r="G475" s="12">
        <v>1.03</v>
      </c>
      <c r="H475" s="12">
        <f>TRUNC(G475 * (1 + 22.88 / 100), 2)</f>
        <v>1.26</v>
      </c>
      <c r="I475" s="12">
        <f>ROUND(F475*H475,2)</f>
        <v>47.82</v>
      </c>
      <c r="J475" s="13">
        <f t="shared" si="51"/>
        <v>5.4509940886841652E-6</v>
      </c>
      <c r="L475" s="19"/>
    </row>
    <row r="476" spans="1:12" ht="24" customHeight="1" x14ac:dyDescent="0.2">
      <c r="A476" s="5" t="s">
        <v>1193</v>
      </c>
      <c r="B476" s="5"/>
      <c r="C476" s="5"/>
      <c r="D476" s="5" t="s">
        <v>1194</v>
      </c>
      <c r="E476" s="5"/>
      <c r="F476" s="6"/>
      <c r="G476" s="5"/>
      <c r="H476" s="5"/>
      <c r="I476" s="7">
        <f>SUM(I477:I485)</f>
        <v>5320.869999999999</v>
      </c>
      <c r="J476" s="8">
        <f t="shared" si="51"/>
        <v>6.0652511327178812E-4</v>
      </c>
    </row>
    <row r="477" spans="1:12" ht="36" customHeight="1" x14ac:dyDescent="0.2">
      <c r="A477" s="9" t="s">
        <v>1195</v>
      </c>
      <c r="B477" s="11" t="s">
        <v>1196</v>
      </c>
      <c r="C477" s="9" t="s">
        <v>25</v>
      </c>
      <c r="D477" s="9" t="s">
        <v>1197</v>
      </c>
      <c r="E477" s="10" t="s">
        <v>832</v>
      </c>
      <c r="F477" s="11">
        <v>30.24</v>
      </c>
      <c r="G477" s="12">
        <v>7.6</v>
      </c>
      <c r="H477" s="12">
        <f t="shared" ref="H477:H485" si="54">TRUNC(G477 * (1 + 22.88 / 100), 2)</f>
        <v>9.33</v>
      </c>
      <c r="I477" s="12">
        <f t="shared" ref="I477:I485" si="55">ROUND(F477*H477,2)</f>
        <v>282.14</v>
      </c>
      <c r="J477" s="13">
        <f t="shared" si="51"/>
        <v>3.2161093102914063E-5</v>
      </c>
      <c r="L477" s="19"/>
    </row>
    <row r="478" spans="1:12" ht="36" customHeight="1" x14ac:dyDescent="0.2">
      <c r="A478" s="9" t="s">
        <v>1198</v>
      </c>
      <c r="B478" s="11" t="s">
        <v>1199</v>
      </c>
      <c r="C478" s="9" t="s">
        <v>25</v>
      </c>
      <c r="D478" s="9" t="s">
        <v>1200</v>
      </c>
      <c r="E478" s="10" t="s">
        <v>832</v>
      </c>
      <c r="F478" s="11">
        <v>8.32</v>
      </c>
      <c r="G478" s="12">
        <v>15.82</v>
      </c>
      <c r="H478" s="12">
        <f t="shared" si="54"/>
        <v>19.43</v>
      </c>
      <c r="I478" s="12">
        <f t="shared" si="55"/>
        <v>161.66</v>
      </c>
      <c r="J478" s="13">
        <f t="shared" si="51"/>
        <v>1.8427597331172777E-5</v>
      </c>
      <c r="L478" s="19"/>
    </row>
    <row r="479" spans="1:12" ht="24" customHeight="1" x14ac:dyDescent="0.2">
      <c r="A479" s="9" t="s">
        <v>1201</v>
      </c>
      <c r="B479" s="11" t="s">
        <v>1202</v>
      </c>
      <c r="C479" s="9" t="s">
        <v>34</v>
      </c>
      <c r="D479" s="9" t="s">
        <v>1203</v>
      </c>
      <c r="E479" s="10" t="s">
        <v>188</v>
      </c>
      <c r="F479" s="11">
        <v>0.91</v>
      </c>
      <c r="G479" s="12">
        <v>1879.52</v>
      </c>
      <c r="H479" s="12">
        <f t="shared" si="54"/>
        <v>2309.5500000000002</v>
      </c>
      <c r="I479" s="12">
        <f t="shared" si="55"/>
        <v>2101.69</v>
      </c>
      <c r="J479" s="13">
        <f t="shared" si="51"/>
        <v>2.3957130418750781E-4</v>
      </c>
      <c r="L479" s="19"/>
    </row>
    <row r="480" spans="1:12" ht="60" customHeight="1" x14ac:dyDescent="0.2">
      <c r="A480" s="9" t="s">
        <v>1204</v>
      </c>
      <c r="B480" s="11" t="s">
        <v>220</v>
      </c>
      <c r="C480" s="9" t="s">
        <v>25</v>
      </c>
      <c r="D480" s="9" t="s">
        <v>221</v>
      </c>
      <c r="E480" s="10" t="s">
        <v>92</v>
      </c>
      <c r="F480" s="11">
        <v>8.77</v>
      </c>
      <c r="G480" s="12">
        <v>40.58</v>
      </c>
      <c r="H480" s="12">
        <f t="shared" si="54"/>
        <v>49.86</v>
      </c>
      <c r="I480" s="12">
        <f t="shared" si="55"/>
        <v>437.27</v>
      </c>
      <c r="J480" s="13">
        <f t="shared" si="51"/>
        <v>4.9844336787095878E-5</v>
      </c>
      <c r="L480" s="19"/>
    </row>
    <row r="481" spans="1:12" ht="48" customHeight="1" x14ac:dyDescent="0.2">
      <c r="A481" s="9" t="s">
        <v>1205</v>
      </c>
      <c r="B481" s="11" t="s">
        <v>239</v>
      </c>
      <c r="C481" s="9" t="s">
        <v>25</v>
      </c>
      <c r="D481" s="9" t="s">
        <v>240</v>
      </c>
      <c r="E481" s="10" t="s">
        <v>92</v>
      </c>
      <c r="F481" s="11">
        <v>9.9</v>
      </c>
      <c r="G481" s="12">
        <v>4.25</v>
      </c>
      <c r="H481" s="12">
        <f t="shared" si="54"/>
        <v>5.22</v>
      </c>
      <c r="I481" s="12">
        <f t="shared" si="55"/>
        <v>51.68</v>
      </c>
      <c r="J481" s="13">
        <f t="shared" si="51"/>
        <v>5.8909948662316532E-6</v>
      </c>
      <c r="L481" s="19"/>
    </row>
    <row r="482" spans="1:12" ht="60" customHeight="1" x14ac:dyDescent="0.2">
      <c r="A482" s="9" t="s">
        <v>1206</v>
      </c>
      <c r="B482" s="11" t="s">
        <v>242</v>
      </c>
      <c r="C482" s="9" t="s">
        <v>25</v>
      </c>
      <c r="D482" s="9" t="s">
        <v>243</v>
      </c>
      <c r="E482" s="10" t="s">
        <v>92</v>
      </c>
      <c r="F482" s="11">
        <v>9.9</v>
      </c>
      <c r="G482" s="12">
        <v>19.23</v>
      </c>
      <c r="H482" s="12">
        <f t="shared" si="54"/>
        <v>23.62</v>
      </c>
      <c r="I482" s="12">
        <f t="shared" si="55"/>
        <v>233.84</v>
      </c>
      <c r="J482" s="13">
        <f t="shared" si="51"/>
        <v>2.6655383891633317E-5</v>
      </c>
      <c r="L482" s="19"/>
    </row>
    <row r="483" spans="1:12" ht="36" customHeight="1" x14ac:dyDescent="0.2">
      <c r="A483" s="9" t="s">
        <v>1207</v>
      </c>
      <c r="B483" s="11" t="s">
        <v>261</v>
      </c>
      <c r="C483" s="9" t="s">
        <v>25</v>
      </c>
      <c r="D483" s="9" t="s">
        <v>262</v>
      </c>
      <c r="E483" s="10" t="s">
        <v>92</v>
      </c>
      <c r="F483" s="11">
        <v>9.0299999999999994</v>
      </c>
      <c r="G483" s="12">
        <v>29.56</v>
      </c>
      <c r="H483" s="12">
        <f t="shared" si="54"/>
        <v>36.32</v>
      </c>
      <c r="I483" s="12">
        <f t="shared" si="55"/>
        <v>327.97</v>
      </c>
      <c r="J483" s="13">
        <f t="shared" si="51"/>
        <v>3.7385247412499913E-5</v>
      </c>
      <c r="L483" s="19"/>
    </row>
    <row r="484" spans="1:12" ht="36" customHeight="1" x14ac:dyDescent="0.2">
      <c r="A484" s="9" t="s">
        <v>1208</v>
      </c>
      <c r="B484" s="11" t="s">
        <v>1209</v>
      </c>
      <c r="C484" s="9" t="s">
        <v>25</v>
      </c>
      <c r="D484" s="9" t="s">
        <v>1210</v>
      </c>
      <c r="E484" s="10" t="s">
        <v>92</v>
      </c>
      <c r="F484" s="11">
        <v>9.0299999999999994</v>
      </c>
      <c r="G484" s="12">
        <v>80.87</v>
      </c>
      <c r="H484" s="12">
        <f t="shared" si="54"/>
        <v>99.37</v>
      </c>
      <c r="I484" s="12">
        <f t="shared" si="55"/>
        <v>897.31</v>
      </c>
      <c r="J484" s="13">
        <f t="shared" si="51"/>
        <v>1.0228422220236696E-4</v>
      </c>
      <c r="L484" s="19"/>
    </row>
    <row r="485" spans="1:12" ht="24" customHeight="1" x14ac:dyDescent="0.2">
      <c r="A485" s="9" t="s">
        <v>1211</v>
      </c>
      <c r="B485" s="11" t="s">
        <v>1212</v>
      </c>
      <c r="C485" s="9" t="s">
        <v>34</v>
      </c>
      <c r="D485" s="9" t="s">
        <v>1213</v>
      </c>
      <c r="E485" s="10" t="s">
        <v>96</v>
      </c>
      <c r="F485" s="11">
        <v>11</v>
      </c>
      <c r="G485" s="12">
        <v>61.21</v>
      </c>
      <c r="H485" s="12">
        <f t="shared" si="54"/>
        <v>75.209999999999994</v>
      </c>
      <c r="I485" s="12">
        <f t="shared" si="55"/>
        <v>827.31</v>
      </c>
      <c r="J485" s="13">
        <f t="shared" si="51"/>
        <v>9.4304933490365882E-5</v>
      </c>
      <c r="L485" s="19"/>
    </row>
    <row r="486" spans="1:12" ht="24" customHeight="1" x14ac:dyDescent="0.2">
      <c r="A486" s="5" t="s">
        <v>1214</v>
      </c>
      <c r="B486" s="5"/>
      <c r="C486" s="5"/>
      <c r="D486" s="5" t="s">
        <v>1215</v>
      </c>
      <c r="E486" s="5"/>
      <c r="F486" s="6"/>
      <c r="G486" s="5"/>
      <c r="H486" s="5"/>
      <c r="I486" s="7">
        <f>SUM(I487:I495)</f>
        <v>28650.929999999997</v>
      </c>
      <c r="J486" s="8">
        <f t="shared" si="51"/>
        <v>3.2659148905333293E-3</v>
      </c>
    </row>
    <row r="487" spans="1:12" ht="36" customHeight="1" x14ac:dyDescent="0.2">
      <c r="A487" s="9" t="s">
        <v>1216</v>
      </c>
      <c r="B487" s="11" t="s">
        <v>1217</v>
      </c>
      <c r="C487" s="9" t="s">
        <v>34</v>
      </c>
      <c r="D487" s="9" t="s">
        <v>1218</v>
      </c>
      <c r="E487" s="10" t="s">
        <v>96</v>
      </c>
      <c r="F487" s="11">
        <v>73</v>
      </c>
      <c r="G487" s="12">
        <v>32.909999999999997</v>
      </c>
      <c r="H487" s="12">
        <f t="shared" ref="H487:H495" si="56">TRUNC(G487 * (1 + 22.88 / 100), 2)</f>
        <v>40.43</v>
      </c>
      <c r="I487" s="12">
        <f t="shared" ref="I487:I495" si="57">ROUND(F487*H487,2)</f>
        <v>2951.39</v>
      </c>
      <c r="J487" s="13">
        <f t="shared" si="51"/>
        <v>3.3642847016732662E-4</v>
      </c>
      <c r="L487" s="19"/>
    </row>
    <row r="488" spans="1:12" ht="48" customHeight="1" x14ac:dyDescent="0.2">
      <c r="A488" s="9" t="s">
        <v>1219</v>
      </c>
      <c r="B488" s="11" t="s">
        <v>1220</v>
      </c>
      <c r="C488" s="9" t="s">
        <v>34</v>
      </c>
      <c r="D488" s="9" t="s">
        <v>1221</v>
      </c>
      <c r="E488" s="10" t="s">
        <v>96</v>
      </c>
      <c r="F488" s="11">
        <v>174</v>
      </c>
      <c r="G488" s="12">
        <v>32.909999999999997</v>
      </c>
      <c r="H488" s="12">
        <f t="shared" si="56"/>
        <v>40.43</v>
      </c>
      <c r="I488" s="12">
        <f t="shared" si="57"/>
        <v>7034.82</v>
      </c>
      <c r="J488" s="13">
        <f t="shared" si="51"/>
        <v>8.0189799738513464E-4</v>
      </c>
      <c r="L488" s="19"/>
    </row>
    <row r="489" spans="1:12" ht="36" customHeight="1" x14ac:dyDescent="0.2">
      <c r="A489" s="9" t="s">
        <v>1222</v>
      </c>
      <c r="B489" s="11" t="s">
        <v>1223</v>
      </c>
      <c r="C489" s="9" t="s">
        <v>34</v>
      </c>
      <c r="D489" s="9" t="s">
        <v>1224</v>
      </c>
      <c r="E489" s="10" t="s">
        <v>96</v>
      </c>
      <c r="F489" s="11">
        <v>1</v>
      </c>
      <c r="G489" s="12">
        <v>22.91</v>
      </c>
      <c r="H489" s="12">
        <f t="shared" si="56"/>
        <v>28.15</v>
      </c>
      <c r="I489" s="12">
        <f t="shared" si="57"/>
        <v>28.15</v>
      </c>
      <c r="J489" s="13">
        <f t="shared" si="51"/>
        <v>3.2088139606118622E-6</v>
      </c>
      <c r="L489" s="19"/>
    </row>
    <row r="490" spans="1:12" ht="48" customHeight="1" x14ac:dyDescent="0.2">
      <c r="A490" s="9" t="s">
        <v>1225</v>
      </c>
      <c r="B490" s="11" t="s">
        <v>1226</v>
      </c>
      <c r="C490" s="9" t="s">
        <v>34</v>
      </c>
      <c r="D490" s="9" t="s">
        <v>1227</v>
      </c>
      <c r="E490" s="10" t="s">
        <v>96</v>
      </c>
      <c r="F490" s="11">
        <v>1</v>
      </c>
      <c r="G490" s="12">
        <v>1709.86</v>
      </c>
      <c r="H490" s="12">
        <f t="shared" si="56"/>
        <v>2101.0700000000002</v>
      </c>
      <c r="I490" s="12">
        <f t="shared" si="57"/>
        <v>2101.0700000000002</v>
      </c>
      <c r="J490" s="13">
        <f t="shared" si="51"/>
        <v>2.3950063048748725E-4</v>
      </c>
      <c r="L490" s="19"/>
    </row>
    <row r="491" spans="1:12" ht="48" customHeight="1" x14ac:dyDescent="0.2">
      <c r="A491" s="9" t="s">
        <v>1228</v>
      </c>
      <c r="B491" s="11" t="s">
        <v>1229</v>
      </c>
      <c r="C491" s="9" t="s">
        <v>34</v>
      </c>
      <c r="D491" s="9" t="s">
        <v>1230</v>
      </c>
      <c r="E491" s="10" t="s">
        <v>192</v>
      </c>
      <c r="F491" s="11">
        <v>15.32</v>
      </c>
      <c r="G491" s="12">
        <v>170.69</v>
      </c>
      <c r="H491" s="12">
        <f t="shared" si="56"/>
        <v>209.74</v>
      </c>
      <c r="I491" s="12">
        <f t="shared" si="57"/>
        <v>3213.22</v>
      </c>
      <c r="J491" s="13">
        <f t="shared" si="51"/>
        <v>3.6627442964537292E-4</v>
      </c>
      <c r="L491" s="19"/>
    </row>
    <row r="492" spans="1:12" ht="36" customHeight="1" x14ac:dyDescent="0.2">
      <c r="A492" s="9" t="s">
        <v>1231</v>
      </c>
      <c r="B492" s="11" t="s">
        <v>1232</v>
      </c>
      <c r="C492" s="9" t="s">
        <v>34</v>
      </c>
      <c r="D492" s="9" t="s">
        <v>1233</v>
      </c>
      <c r="E492" s="10" t="s">
        <v>96</v>
      </c>
      <c r="F492" s="11">
        <v>30</v>
      </c>
      <c r="G492" s="12">
        <v>12.93</v>
      </c>
      <c r="H492" s="12">
        <f t="shared" si="56"/>
        <v>15.88</v>
      </c>
      <c r="I492" s="12">
        <f t="shared" si="57"/>
        <v>476.4</v>
      </c>
      <c r="J492" s="13">
        <f t="shared" si="51"/>
        <v>5.4304759177104483E-5</v>
      </c>
      <c r="L492" s="19"/>
    </row>
    <row r="493" spans="1:12" ht="36" customHeight="1" x14ac:dyDescent="0.2">
      <c r="A493" s="9" t="s">
        <v>1234</v>
      </c>
      <c r="B493" s="11" t="s">
        <v>1235</v>
      </c>
      <c r="C493" s="9" t="s">
        <v>34</v>
      </c>
      <c r="D493" s="9" t="s">
        <v>1236</v>
      </c>
      <c r="E493" s="10" t="s">
        <v>96</v>
      </c>
      <c r="F493" s="11">
        <v>756</v>
      </c>
      <c r="G493" s="12">
        <v>5.4</v>
      </c>
      <c r="H493" s="12">
        <f t="shared" si="56"/>
        <v>6.63</v>
      </c>
      <c r="I493" s="12">
        <f t="shared" si="57"/>
        <v>5012.28</v>
      </c>
      <c r="J493" s="13">
        <f t="shared" si="51"/>
        <v>5.7134898893412519E-4</v>
      </c>
      <c r="L493" s="19"/>
    </row>
    <row r="494" spans="1:12" ht="24" customHeight="1" x14ac:dyDescent="0.2">
      <c r="A494" s="9" t="s">
        <v>1237</v>
      </c>
      <c r="B494" s="11" t="s">
        <v>1238</v>
      </c>
      <c r="C494" s="9" t="s">
        <v>34</v>
      </c>
      <c r="D494" s="9" t="s">
        <v>1239</v>
      </c>
      <c r="E494" s="10" t="s">
        <v>96</v>
      </c>
      <c r="F494" s="11">
        <v>16</v>
      </c>
      <c r="G494" s="12">
        <v>230.77</v>
      </c>
      <c r="H494" s="12">
        <f t="shared" si="56"/>
        <v>283.57</v>
      </c>
      <c r="I494" s="12">
        <f t="shared" si="57"/>
        <v>4537.12</v>
      </c>
      <c r="J494" s="13">
        <f t="shared" si="51"/>
        <v>5.1718557715706192E-4</v>
      </c>
      <c r="L494" s="19"/>
    </row>
    <row r="495" spans="1:12" ht="24" customHeight="1" x14ac:dyDescent="0.2">
      <c r="A495" s="9" t="s">
        <v>1240</v>
      </c>
      <c r="B495" s="11" t="s">
        <v>1241</v>
      </c>
      <c r="C495" s="9" t="s">
        <v>34</v>
      </c>
      <c r="D495" s="9" t="s">
        <v>1242</v>
      </c>
      <c r="E495" s="10" t="s">
        <v>96</v>
      </c>
      <c r="F495" s="11">
        <v>16</v>
      </c>
      <c r="G495" s="12">
        <v>167.67</v>
      </c>
      <c r="H495" s="12">
        <f t="shared" si="56"/>
        <v>206.03</v>
      </c>
      <c r="I495" s="12">
        <f t="shared" si="57"/>
        <v>3296.48</v>
      </c>
      <c r="J495" s="13">
        <f t="shared" si="51"/>
        <v>3.7576522361910453E-4</v>
      </c>
      <c r="L495" s="19"/>
    </row>
    <row r="496" spans="1:12" ht="24" customHeight="1" x14ac:dyDescent="0.2">
      <c r="A496" s="5" t="s">
        <v>1243</v>
      </c>
      <c r="B496" s="5"/>
      <c r="C496" s="5"/>
      <c r="D496" s="5" t="s">
        <v>1244</v>
      </c>
      <c r="E496" s="5"/>
      <c r="F496" s="6"/>
      <c r="G496" s="5"/>
      <c r="H496" s="5"/>
      <c r="I496" s="7">
        <f>SUM(I497:I499)</f>
        <v>24876.1</v>
      </c>
      <c r="J496" s="8">
        <f t="shared" ref="J496:J559" si="58">I496 / 8772711.77</f>
        <v>2.8356226275515718E-3</v>
      </c>
    </row>
    <row r="497" spans="1:12" ht="24" customHeight="1" x14ac:dyDescent="0.2">
      <c r="A497" s="9" t="s">
        <v>1245</v>
      </c>
      <c r="B497" s="11" t="s">
        <v>1246</v>
      </c>
      <c r="C497" s="9" t="s">
        <v>34</v>
      </c>
      <c r="D497" s="9" t="s">
        <v>1247</v>
      </c>
      <c r="E497" s="10" t="s">
        <v>1248</v>
      </c>
      <c r="F497" s="11">
        <v>1478.56</v>
      </c>
      <c r="G497" s="12">
        <v>7.77</v>
      </c>
      <c r="H497" s="12">
        <f>TRUNC(G497 * (1 + 22.88 / 100), 2)</f>
        <v>9.5399999999999991</v>
      </c>
      <c r="I497" s="12">
        <f>ROUND(F497*H497,2)</f>
        <v>14105.46</v>
      </c>
      <c r="J497" s="13">
        <f t="shared" si="58"/>
        <v>1.6078791107940391E-3</v>
      </c>
      <c r="L497" s="19"/>
    </row>
    <row r="498" spans="1:12" ht="24" customHeight="1" x14ac:dyDescent="0.2">
      <c r="A498" s="9" t="s">
        <v>1249</v>
      </c>
      <c r="B498" s="11" t="s">
        <v>212</v>
      </c>
      <c r="C498" s="9" t="s">
        <v>34</v>
      </c>
      <c r="D498" s="9" t="s">
        <v>213</v>
      </c>
      <c r="E498" s="10" t="s">
        <v>92</v>
      </c>
      <c r="F498" s="11">
        <v>218.56</v>
      </c>
      <c r="G498" s="12">
        <v>17.8</v>
      </c>
      <c r="H498" s="12">
        <f>TRUNC(G498 * (1 + 22.88 / 100), 2)</f>
        <v>21.87</v>
      </c>
      <c r="I498" s="12">
        <f>ROUND(F498*H498,2)</f>
        <v>4779.91</v>
      </c>
      <c r="J498" s="13">
        <f t="shared" si="58"/>
        <v>5.4486117010544394E-4</v>
      </c>
      <c r="L498" s="19"/>
    </row>
    <row r="499" spans="1:12" ht="24" customHeight="1" x14ac:dyDescent="0.2">
      <c r="A499" s="9" t="s">
        <v>1250</v>
      </c>
      <c r="B499" s="11" t="s">
        <v>215</v>
      </c>
      <c r="C499" s="9" t="s">
        <v>34</v>
      </c>
      <c r="D499" s="9" t="s">
        <v>216</v>
      </c>
      <c r="E499" s="10" t="s">
        <v>92</v>
      </c>
      <c r="F499" s="11">
        <v>218.56</v>
      </c>
      <c r="G499" s="12">
        <v>22.31</v>
      </c>
      <c r="H499" s="12">
        <f>TRUNC(G499 * (1 + 22.88 / 100), 2)</f>
        <v>27.41</v>
      </c>
      <c r="I499" s="12">
        <f>ROUND(F499*H499,2)</f>
        <v>5990.73</v>
      </c>
      <c r="J499" s="13">
        <f t="shared" si="58"/>
        <v>6.8288234665208887E-4</v>
      </c>
      <c r="L499" s="19"/>
    </row>
    <row r="500" spans="1:12" ht="24" customHeight="1" x14ac:dyDescent="0.2">
      <c r="A500" s="5" t="s">
        <v>1251</v>
      </c>
      <c r="B500" s="5"/>
      <c r="C500" s="5"/>
      <c r="D500" s="5" t="s">
        <v>1252</v>
      </c>
      <c r="E500" s="5"/>
      <c r="F500" s="6"/>
      <c r="G500" s="5"/>
      <c r="H500" s="5"/>
      <c r="I500" s="7">
        <f>I501+I537</f>
        <v>535937.72</v>
      </c>
      <c r="J500" s="8">
        <f t="shared" si="58"/>
        <v>6.109145427902278E-2</v>
      </c>
    </row>
    <row r="501" spans="1:12" ht="24" customHeight="1" x14ac:dyDescent="0.2">
      <c r="A501" s="5" t="s">
        <v>1253</v>
      </c>
      <c r="B501" s="5"/>
      <c r="C501" s="5"/>
      <c r="D501" s="5" t="s">
        <v>1254</v>
      </c>
      <c r="E501" s="5"/>
      <c r="F501" s="6"/>
      <c r="G501" s="5"/>
      <c r="H501" s="5"/>
      <c r="I501" s="7">
        <f>I502+I518+I520+I523</f>
        <v>495136.94</v>
      </c>
      <c r="J501" s="8">
        <f t="shared" si="58"/>
        <v>5.6440579946239362E-2</v>
      </c>
    </row>
    <row r="502" spans="1:12" ht="24" customHeight="1" x14ac:dyDescent="0.2">
      <c r="A502" s="5" t="s">
        <v>1255</v>
      </c>
      <c r="B502" s="5"/>
      <c r="C502" s="5"/>
      <c r="D502" s="5" t="s">
        <v>1256</v>
      </c>
      <c r="E502" s="5"/>
      <c r="F502" s="6"/>
      <c r="G502" s="5"/>
      <c r="H502" s="5"/>
      <c r="I502" s="7">
        <f>SUM(I503:I517)</f>
        <v>71335.35000000002</v>
      </c>
      <c r="J502" s="8">
        <f t="shared" si="58"/>
        <v>8.1315050431663757E-3</v>
      </c>
    </row>
    <row r="503" spans="1:12" ht="36" customHeight="1" x14ac:dyDescent="0.2">
      <c r="A503" s="9" t="s">
        <v>1257</v>
      </c>
      <c r="B503" s="11" t="s">
        <v>1258</v>
      </c>
      <c r="C503" s="9" t="s">
        <v>25</v>
      </c>
      <c r="D503" s="9" t="s">
        <v>1259</v>
      </c>
      <c r="E503" s="10" t="s">
        <v>177</v>
      </c>
      <c r="F503" s="11">
        <v>32.045000000000002</v>
      </c>
      <c r="G503" s="12">
        <v>32.020000000000003</v>
      </c>
      <c r="H503" s="12">
        <f t="shared" ref="H503:H517" si="59">TRUNC(G503 * (1 + 22.88 / 100), 2)</f>
        <v>39.340000000000003</v>
      </c>
      <c r="I503" s="12">
        <f t="shared" ref="I503:I517" si="60">ROUND(F503*H503,2)</f>
        <v>1260.6500000000001</v>
      </c>
      <c r="J503" s="13">
        <f t="shared" si="58"/>
        <v>1.437012902112023E-4</v>
      </c>
      <c r="L503" s="19"/>
    </row>
    <row r="504" spans="1:12" ht="24" customHeight="1" x14ac:dyDescent="0.2">
      <c r="A504" s="9" t="s">
        <v>1260</v>
      </c>
      <c r="B504" s="11" t="s">
        <v>537</v>
      </c>
      <c r="C504" s="9" t="s">
        <v>25</v>
      </c>
      <c r="D504" s="9" t="s">
        <v>538</v>
      </c>
      <c r="E504" s="10" t="s">
        <v>177</v>
      </c>
      <c r="F504" s="11">
        <v>22.385000000000002</v>
      </c>
      <c r="G504" s="12">
        <v>39.04</v>
      </c>
      <c r="H504" s="12">
        <f t="shared" si="59"/>
        <v>47.97</v>
      </c>
      <c r="I504" s="12">
        <f t="shared" si="60"/>
        <v>1073.81</v>
      </c>
      <c r="J504" s="13">
        <f t="shared" si="58"/>
        <v>1.2240342874048397E-4</v>
      </c>
      <c r="L504" s="19"/>
    </row>
    <row r="505" spans="1:12" ht="48" customHeight="1" x14ac:dyDescent="0.2">
      <c r="A505" s="9" t="s">
        <v>1261</v>
      </c>
      <c r="B505" s="11" t="s">
        <v>1262</v>
      </c>
      <c r="C505" s="9" t="s">
        <v>25</v>
      </c>
      <c r="D505" s="9" t="s">
        <v>1263</v>
      </c>
      <c r="E505" s="10" t="s">
        <v>177</v>
      </c>
      <c r="F505" s="11">
        <v>9.66</v>
      </c>
      <c r="G505" s="12">
        <v>1.55</v>
      </c>
      <c r="H505" s="12">
        <f t="shared" si="59"/>
        <v>1.9</v>
      </c>
      <c r="I505" s="12">
        <f t="shared" si="60"/>
        <v>18.350000000000001</v>
      </c>
      <c r="J505" s="13">
        <f t="shared" si="58"/>
        <v>2.0917135409317115E-6</v>
      </c>
      <c r="L505" s="19"/>
    </row>
    <row r="506" spans="1:12" ht="36" customHeight="1" x14ac:dyDescent="0.2">
      <c r="A506" s="9" t="s">
        <v>1264</v>
      </c>
      <c r="B506" s="11" t="s">
        <v>1265</v>
      </c>
      <c r="C506" s="9" t="s">
        <v>25</v>
      </c>
      <c r="D506" s="9" t="s">
        <v>1266</v>
      </c>
      <c r="E506" s="10" t="s">
        <v>184</v>
      </c>
      <c r="F506" s="11">
        <v>144.9</v>
      </c>
      <c r="G506" s="12">
        <v>1.26</v>
      </c>
      <c r="H506" s="12">
        <f t="shared" si="59"/>
        <v>1.54</v>
      </c>
      <c r="I506" s="12">
        <f t="shared" si="60"/>
        <v>223.15</v>
      </c>
      <c r="J506" s="13">
        <f t="shared" si="58"/>
        <v>2.5436832515472011E-5</v>
      </c>
      <c r="L506" s="19"/>
    </row>
    <row r="507" spans="1:12" ht="48" customHeight="1" x14ac:dyDescent="0.2">
      <c r="A507" s="9" t="s">
        <v>1267</v>
      </c>
      <c r="B507" s="11" t="s">
        <v>1268</v>
      </c>
      <c r="C507" s="9" t="s">
        <v>25</v>
      </c>
      <c r="D507" s="9" t="s">
        <v>1269</v>
      </c>
      <c r="E507" s="10" t="s">
        <v>832</v>
      </c>
      <c r="F507" s="11">
        <v>3900</v>
      </c>
      <c r="G507" s="12">
        <v>7.32</v>
      </c>
      <c r="H507" s="12">
        <f t="shared" si="59"/>
        <v>8.99</v>
      </c>
      <c r="I507" s="12">
        <f t="shared" si="60"/>
        <v>35061</v>
      </c>
      <c r="J507" s="13">
        <f t="shared" si="58"/>
        <v>3.9965977361638549E-3</v>
      </c>
      <c r="L507" s="19"/>
    </row>
    <row r="508" spans="1:12" ht="24" customHeight="1" x14ac:dyDescent="0.2">
      <c r="A508" s="9" t="s">
        <v>1270</v>
      </c>
      <c r="B508" s="11" t="s">
        <v>1271</v>
      </c>
      <c r="C508" s="9" t="s">
        <v>25</v>
      </c>
      <c r="D508" s="9" t="s">
        <v>1272</v>
      </c>
      <c r="E508" s="10" t="s">
        <v>96</v>
      </c>
      <c r="F508" s="11">
        <v>10</v>
      </c>
      <c r="G508" s="12">
        <v>8.2100000000000009</v>
      </c>
      <c r="H508" s="12">
        <f t="shared" si="59"/>
        <v>10.08</v>
      </c>
      <c r="I508" s="12">
        <f t="shared" si="60"/>
        <v>100.8</v>
      </c>
      <c r="J508" s="13">
        <f t="shared" si="58"/>
        <v>1.1490175745281553E-5</v>
      </c>
      <c r="L508" s="19"/>
    </row>
    <row r="509" spans="1:12" ht="24" customHeight="1" x14ac:dyDescent="0.2">
      <c r="A509" s="9" t="s">
        <v>1273</v>
      </c>
      <c r="B509" s="11" t="s">
        <v>1274</v>
      </c>
      <c r="C509" s="9" t="s">
        <v>34</v>
      </c>
      <c r="D509" s="9" t="s">
        <v>1275</v>
      </c>
      <c r="E509" s="10" t="s">
        <v>96</v>
      </c>
      <c r="F509" s="11">
        <v>10</v>
      </c>
      <c r="G509" s="12">
        <v>149.24</v>
      </c>
      <c r="H509" s="12">
        <f t="shared" si="59"/>
        <v>183.38</v>
      </c>
      <c r="I509" s="12">
        <f t="shared" si="60"/>
        <v>1833.8</v>
      </c>
      <c r="J509" s="13">
        <f t="shared" si="58"/>
        <v>2.0903456628667969E-4</v>
      </c>
      <c r="L509" s="19"/>
    </row>
    <row r="510" spans="1:12" ht="24" customHeight="1" x14ac:dyDescent="0.2">
      <c r="A510" s="9" t="s">
        <v>1276</v>
      </c>
      <c r="B510" s="11" t="s">
        <v>1277</v>
      </c>
      <c r="C510" s="9" t="s">
        <v>25</v>
      </c>
      <c r="D510" s="9" t="s">
        <v>1278</v>
      </c>
      <c r="E510" s="10" t="s">
        <v>177</v>
      </c>
      <c r="F510" s="11">
        <v>1.39</v>
      </c>
      <c r="G510" s="12">
        <v>482.56</v>
      </c>
      <c r="H510" s="12">
        <f t="shared" si="59"/>
        <v>592.96</v>
      </c>
      <c r="I510" s="12">
        <f t="shared" si="60"/>
        <v>824.21</v>
      </c>
      <c r="J510" s="13">
        <f t="shared" si="58"/>
        <v>9.3951564990262985E-5</v>
      </c>
      <c r="L510" s="19"/>
    </row>
    <row r="511" spans="1:12" ht="36" customHeight="1" x14ac:dyDescent="0.2">
      <c r="A511" s="9" t="s">
        <v>1279</v>
      </c>
      <c r="B511" s="11" t="s">
        <v>1280</v>
      </c>
      <c r="C511" s="9" t="s">
        <v>25</v>
      </c>
      <c r="D511" s="9" t="s">
        <v>1281</v>
      </c>
      <c r="E511" s="10" t="s">
        <v>92</v>
      </c>
      <c r="F511" s="11">
        <v>34.65</v>
      </c>
      <c r="G511" s="12">
        <v>118.17</v>
      </c>
      <c r="H511" s="12">
        <f t="shared" si="59"/>
        <v>145.19999999999999</v>
      </c>
      <c r="I511" s="12">
        <f t="shared" si="60"/>
        <v>5031.18</v>
      </c>
      <c r="J511" s="13">
        <f t="shared" si="58"/>
        <v>5.7350339688636552E-4</v>
      </c>
      <c r="L511" s="19"/>
    </row>
    <row r="512" spans="1:12" ht="24" customHeight="1" x14ac:dyDescent="0.2">
      <c r="A512" s="9" t="s">
        <v>1282</v>
      </c>
      <c r="B512" s="11" t="s">
        <v>1283</v>
      </c>
      <c r="C512" s="9" t="s">
        <v>25</v>
      </c>
      <c r="D512" s="9" t="s">
        <v>1284</v>
      </c>
      <c r="E512" s="10" t="s">
        <v>832</v>
      </c>
      <c r="F512" s="11">
        <v>324.48</v>
      </c>
      <c r="G512" s="12">
        <v>7.83</v>
      </c>
      <c r="H512" s="12">
        <f t="shared" si="59"/>
        <v>9.6199999999999992</v>
      </c>
      <c r="I512" s="12">
        <f t="shared" si="60"/>
        <v>3121.5</v>
      </c>
      <c r="J512" s="13">
        <f t="shared" si="58"/>
        <v>3.5581928163587668E-4</v>
      </c>
      <c r="L512" s="19"/>
    </row>
    <row r="513" spans="1:12" ht="36" customHeight="1" x14ac:dyDescent="0.2">
      <c r="A513" s="9" t="s">
        <v>1285</v>
      </c>
      <c r="B513" s="11" t="s">
        <v>1286</v>
      </c>
      <c r="C513" s="9" t="s">
        <v>25</v>
      </c>
      <c r="D513" s="9" t="s">
        <v>1287</v>
      </c>
      <c r="E513" s="10" t="s">
        <v>177</v>
      </c>
      <c r="F513" s="11">
        <v>30.44</v>
      </c>
      <c r="G513" s="12">
        <v>387.08</v>
      </c>
      <c r="H513" s="12">
        <f t="shared" si="59"/>
        <v>475.64</v>
      </c>
      <c r="I513" s="12">
        <f t="shared" si="60"/>
        <v>14478.48</v>
      </c>
      <c r="J513" s="13">
        <f t="shared" si="58"/>
        <v>1.6503996004419053E-3</v>
      </c>
      <c r="L513" s="19"/>
    </row>
    <row r="514" spans="1:12" ht="36" customHeight="1" x14ac:dyDescent="0.2">
      <c r="A514" s="9" t="s">
        <v>1288</v>
      </c>
      <c r="B514" s="11" t="s">
        <v>1289</v>
      </c>
      <c r="C514" s="9" t="s">
        <v>25</v>
      </c>
      <c r="D514" s="9" t="s">
        <v>1290</v>
      </c>
      <c r="E514" s="10" t="s">
        <v>173</v>
      </c>
      <c r="F514" s="11">
        <v>64.78</v>
      </c>
      <c r="G514" s="12">
        <v>41.36</v>
      </c>
      <c r="H514" s="12">
        <f t="shared" si="59"/>
        <v>50.82</v>
      </c>
      <c r="I514" s="12">
        <f t="shared" si="60"/>
        <v>3292.12</v>
      </c>
      <c r="J514" s="13">
        <f t="shared" si="58"/>
        <v>3.7526822792218557E-4</v>
      </c>
      <c r="L514" s="19"/>
    </row>
    <row r="515" spans="1:12" ht="24" customHeight="1" x14ac:dyDescent="0.2">
      <c r="A515" s="9" t="s">
        <v>1291</v>
      </c>
      <c r="B515" s="11" t="s">
        <v>1292</v>
      </c>
      <c r="C515" s="9" t="s">
        <v>34</v>
      </c>
      <c r="D515" s="9" t="s">
        <v>1293</v>
      </c>
      <c r="E515" s="10" t="s">
        <v>96</v>
      </c>
      <c r="F515" s="11">
        <v>1</v>
      </c>
      <c r="G515" s="12">
        <v>2000</v>
      </c>
      <c r="H515" s="12">
        <f t="shared" si="59"/>
        <v>2457.6</v>
      </c>
      <c r="I515" s="12">
        <f t="shared" si="60"/>
        <v>2457.6</v>
      </c>
      <c r="J515" s="13">
        <f t="shared" si="58"/>
        <v>2.8014142769448359E-4</v>
      </c>
      <c r="L515" s="19"/>
    </row>
    <row r="516" spans="1:12" ht="24" customHeight="1" x14ac:dyDescent="0.2">
      <c r="A516" s="9" t="s">
        <v>1294</v>
      </c>
      <c r="B516" s="11" t="s">
        <v>1295</v>
      </c>
      <c r="C516" s="9" t="s">
        <v>34</v>
      </c>
      <c r="D516" s="9" t="s">
        <v>1296</v>
      </c>
      <c r="E516" s="10" t="s">
        <v>96</v>
      </c>
      <c r="F516" s="11">
        <v>1</v>
      </c>
      <c r="G516" s="12">
        <v>2000</v>
      </c>
      <c r="H516" s="12">
        <f t="shared" si="59"/>
        <v>2457.6</v>
      </c>
      <c r="I516" s="12">
        <f t="shared" si="60"/>
        <v>2457.6</v>
      </c>
      <c r="J516" s="13">
        <f t="shared" si="58"/>
        <v>2.8014142769448359E-4</v>
      </c>
      <c r="L516" s="19"/>
    </row>
    <row r="517" spans="1:12" ht="24" customHeight="1" x14ac:dyDescent="0.2">
      <c r="A517" s="9" t="s">
        <v>1297</v>
      </c>
      <c r="B517" s="11" t="s">
        <v>1298</v>
      </c>
      <c r="C517" s="9" t="s">
        <v>34</v>
      </c>
      <c r="D517" s="9" t="s">
        <v>1299</v>
      </c>
      <c r="E517" s="10" t="s">
        <v>96</v>
      </c>
      <c r="F517" s="11">
        <v>10</v>
      </c>
      <c r="G517" s="12">
        <v>8.23</v>
      </c>
      <c r="H517" s="12">
        <f t="shared" si="59"/>
        <v>10.11</v>
      </c>
      <c r="I517" s="12">
        <f t="shared" si="60"/>
        <v>101.1</v>
      </c>
      <c r="J517" s="13">
        <f t="shared" si="58"/>
        <v>1.1524372696904414E-5</v>
      </c>
      <c r="L517" s="19"/>
    </row>
    <row r="518" spans="1:12" ht="24" customHeight="1" x14ac:dyDescent="0.2">
      <c r="A518" s="5" t="s">
        <v>1300</v>
      </c>
      <c r="B518" s="5"/>
      <c r="C518" s="5"/>
      <c r="D518" s="5" t="s">
        <v>1301</v>
      </c>
      <c r="E518" s="5"/>
      <c r="F518" s="6"/>
      <c r="G518" s="5"/>
      <c r="H518" s="5"/>
      <c r="I518" s="7">
        <f>SUM(I519)</f>
        <v>131618.78</v>
      </c>
      <c r="J518" s="8">
        <f t="shared" si="58"/>
        <v>1.5003203507733619E-2</v>
      </c>
    </row>
    <row r="519" spans="1:12" ht="24" customHeight="1" x14ac:dyDescent="0.2">
      <c r="A519" s="9" t="s">
        <v>1302</v>
      </c>
      <c r="B519" s="11" t="s">
        <v>1303</v>
      </c>
      <c r="C519" s="9" t="s">
        <v>25</v>
      </c>
      <c r="D519" s="9" t="s">
        <v>1304</v>
      </c>
      <c r="E519" s="10" t="s">
        <v>832</v>
      </c>
      <c r="F519" s="11">
        <v>9462.17</v>
      </c>
      <c r="G519" s="12">
        <v>11.32</v>
      </c>
      <c r="H519" s="12">
        <f>TRUNC(G519 * (1 + 22.88 / 100), 2)</f>
        <v>13.91</v>
      </c>
      <c r="I519" s="12">
        <f>ROUND(F519*H519,2)</f>
        <v>131618.78</v>
      </c>
      <c r="J519" s="13">
        <f t="shared" si="58"/>
        <v>1.5003203507733619E-2</v>
      </c>
      <c r="L519" s="19"/>
    </row>
    <row r="520" spans="1:12" ht="24" customHeight="1" x14ac:dyDescent="0.2">
      <c r="A520" s="5" t="s">
        <v>1305</v>
      </c>
      <c r="B520" s="5"/>
      <c r="C520" s="5"/>
      <c r="D520" s="5" t="s">
        <v>1306</v>
      </c>
      <c r="E520" s="5"/>
      <c r="F520" s="6"/>
      <c r="G520" s="5"/>
      <c r="H520" s="5"/>
      <c r="I520" s="7">
        <f>SUM(I521:I522)</f>
        <v>20267.870000000003</v>
      </c>
      <c r="J520" s="8">
        <f t="shared" si="58"/>
        <v>2.3103312329615048E-3</v>
      </c>
    </row>
    <row r="521" spans="1:12" ht="24" customHeight="1" x14ac:dyDescent="0.2">
      <c r="A521" s="9" t="s">
        <v>1307</v>
      </c>
      <c r="B521" s="11" t="s">
        <v>212</v>
      </c>
      <c r="C521" s="9" t="s">
        <v>34</v>
      </c>
      <c r="D521" s="9" t="s">
        <v>213</v>
      </c>
      <c r="E521" s="10" t="s">
        <v>92</v>
      </c>
      <c r="F521" s="11">
        <v>411.28</v>
      </c>
      <c r="G521" s="12">
        <v>17.8</v>
      </c>
      <c r="H521" s="12">
        <f>TRUNC(G521 * (1 + 22.88 / 100), 2)</f>
        <v>21.87</v>
      </c>
      <c r="I521" s="12">
        <f>ROUND(F521*H521,2)</f>
        <v>8994.69</v>
      </c>
      <c r="J521" s="13">
        <f t="shared" si="58"/>
        <v>1.0253032626421283E-3</v>
      </c>
      <c r="L521" s="19"/>
    </row>
    <row r="522" spans="1:12" ht="24" customHeight="1" x14ac:dyDescent="0.2">
      <c r="A522" s="9" t="s">
        <v>1308</v>
      </c>
      <c r="B522" s="11" t="s">
        <v>215</v>
      </c>
      <c r="C522" s="9" t="s">
        <v>34</v>
      </c>
      <c r="D522" s="9" t="s">
        <v>216</v>
      </c>
      <c r="E522" s="10" t="s">
        <v>92</v>
      </c>
      <c r="F522" s="11">
        <v>411.28</v>
      </c>
      <c r="G522" s="12">
        <v>22.31</v>
      </c>
      <c r="H522" s="12">
        <f>TRUNC(G522 * (1 + 22.88 / 100), 2)</f>
        <v>27.41</v>
      </c>
      <c r="I522" s="12">
        <f>ROUND(F522*H522,2)</f>
        <v>11273.18</v>
      </c>
      <c r="J522" s="13">
        <f t="shared" si="58"/>
        <v>1.2850279703193761E-3</v>
      </c>
      <c r="L522" s="19"/>
    </row>
    <row r="523" spans="1:12" ht="24" customHeight="1" x14ac:dyDescent="0.2">
      <c r="A523" s="5" t="s">
        <v>1309</v>
      </c>
      <c r="B523" s="5"/>
      <c r="C523" s="5"/>
      <c r="D523" s="5" t="s">
        <v>1310</v>
      </c>
      <c r="E523" s="5"/>
      <c r="F523" s="6"/>
      <c r="G523" s="5"/>
      <c r="H523" s="5"/>
      <c r="I523" s="7">
        <f>SUM(I524:I536)</f>
        <v>271914.94</v>
      </c>
      <c r="J523" s="8">
        <f t="shared" si="58"/>
        <v>3.0995540162377867E-2</v>
      </c>
    </row>
    <row r="524" spans="1:12" ht="24" customHeight="1" x14ac:dyDescent="0.2">
      <c r="A524" s="9" t="s">
        <v>1311</v>
      </c>
      <c r="B524" s="11" t="s">
        <v>1312</v>
      </c>
      <c r="C524" s="9" t="s">
        <v>34</v>
      </c>
      <c r="D524" s="9" t="s">
        <v>1313</v>
      </c>
      <c r="E524" s="10" t="s">
        <v>192</v>
      </c>
      <c r="F524" s="11">
        <v>102.65</v>
      </c>
      <c r="G524" s="12">
        <v>352.38</v>
      </c>
      <c r="H524" s="12">
        <f t="shared" ref="H524:H536" si="61">TRUNC(G524 * (1 + 22.88 / 100), 2)</f>
        <v>433</v>
      </c>
      <c r="I524" s="12">
        <f t="shared" ref="I524:I536" si="62">ROUND(F524*H524,2)</f>
        <v>44447.45</v>
      </c>
      <c r="J524" s="13">
        <f t="shared" si="58"/>
        <v>5.0665576580318904E-3</v>
      </c>
      <c r="L524" s="19"/>
    </row>
    <row r="525" spans="1:12" ht="24" customHeight="1" x14ac:dyDescent="0.2">
      <c r="A525" s="9" t="s">
        <v>1314</v>
      </c>
      <c r="B525" s="11" t="s">
        <v>1315</v>
      </c>
      <c r="C525" s="9" t="s">
        <v>34</v>
      </c>
      <c r="D525" s="9" t="s">
        <v>1316</v>
      </c>
      <c r="E525" s="10" t="s">
        <v>192</v>
      </c>
      <c r="F525" s="11">
        <v>10.65</v>
      </c>
      <c r="G525" s="12">
        <v>125.05</v>
      </c>
      <c r="H525" s="12">
        <f t="shared" si="61"/>
        <v>153.66</v>
      </c>
      <c r="I525" s="12">
        <f t="shared" si="62"/>
        <v>1636.48</v>
      </c>
      <c r="J525" s="13">
        <f t="shared" si="58"/>
        <v>1.8654209130593608E-4</v>
      </c>
      <c r="L525" s="19"/>
    </row>
    <row r="526" spans="1:12" ht="24" customHeight="1" x14ac:dyDescent="0.2">
      <c r="A526" s="9" t="s">
        <v>1317</v>
      </c>
      <c r="B526" s="11" t="s">
        <v>1318</v>
      </c>
      <c r="C526" s="9" t="s">
        <v>34</v>
      </c>
      <c r="D526" s="9" t="s">
        <v>1319</v>
      </c>
      <c r="E526" s="10" t="s">
        <v>173</v>
      </c>
      <c r="F526" s="11">
        <v>193.92</v>
      </c>
      <c r="G526" s="12">
        <v>60.14</v>
      </c>
      <c r="H526" s="12">
        <f t="shared" si="61"/>
        <v>73.900000000000006</v>
      </c>
      <c r="I526" s="12">
        <f t="shared" si="62"/>
        <v>14330.69</v>
      </c>
      <c r="J526" s="13">
        <f t="shared" si="58"/>
        <v>1.6335530421740963E-3</v>
      </c>
      <c r="L526" s="19"/>
    </row>
    <row r="527" spans="1:12" ht="24" customHeight="1" x14ac:dyDescent="0.2">
      <c r="A527" s="9" t="s">
        <v>1320</v>
      </c>
      <c r="B527" s="11" t="s">
        <v>1321</v>
      </c>
      <c r="C527" s="9" t="s">
        <v>34</v>
      </c>
      <c r="D527" s="9" t="s">
        <v>1322</v>
      </c>
      <c r="E527" s="10" t="s">
        <v>173</v>
      </c>
      <c r="F527" s="11">
        <v>266.14</v>
      </c>
      <c r="G527" s="12">
        <v>50.11</v>
      </c>
      <c r="H527" s="12">
        <f t="shared" si="61"/>
        <v>61.57</v>
      </c>
      <c r="I527" s="12">
        <f t="shared" si="62"/>
        <v>16386.240000000002</v>
      </c>
      <c r="J527" s="13">
        <f t="shared" si="58"/>
        <v>1.8678648552020081E-3</v>
      </c>
      <c r="L527" s="19"/>
    </row>
    <row r="528" spans="1:12" ht="24" customHeight="1" x14ac:dyDescent="0.2">
      <c r="A528" s="9" t="s">
        <v>1323</v>
      </c>
      <c r="B528" s="11" t="s">
        <v>1324</v>
      </c>
      <c r="C528" s="9" t="s">
        <v>34</v>
      </c>
      <c r="D528" s="9" t="s">
        <v>1325</v>
      </c>
      <c r="E528" s="10" t="s">
        <v>192</v>
      </c>
      <c r="F528" s="11">
        <v>154.9</v>
      </c>
      <c r="G528" s="12">
        <v>210.72</v>
      </c>
      <c r="H528" s="12">
        <f t="shared" si="61"/>
        <v>258.93</v>
      </c>
      <c r="I528" s="12">
        <f t="shared" si="62"/>
        <v>40108.26</v>
      </c>
      <c r="J528" s="13">
        <f t="shared" si="58"/>
        <v>4.5719340896572059E-3</v>
      </c>
      <c r="L528" s="19"/>
    </row>
    <row r="529" spans="1:12" ht="24" customHeight="1" x14ac:dyDescent="0.2">
      <c r="A529" s="9" t="s">
        <v>1326</v>
      </c>
      <c r="B529" s="11" t="s">
        <v>1327</v>
      </c>
      <c r="C529" s="9" t="s">
        <v>34</v>
      </c>
      <c r="D529" s="9" t="s">
        <v>1328</v>
      </c>
      <c r="E529" s="10" t="s">
        <v>173</v>
      </c>
      <c r="F529" s="11">
        <v>76.040000000000006</v>
      </c>
      <c r="G529" s="12">
        <v>16.97</v>
      </c>
      <c r="H529" s="12">
        <f t="shared" si="61"/>
        <v>20.85</v>
      </c>
      <c r="I529" s="12">
        <f t="shared" si="62"/>
        <v>1585.43</v>
      </c>
      <c r="J529" s="13">
        <f t="shared" si="58"/>
        <v>1.8072291003811244E-4</v>
      </c>
      <c r="L529" s="19"/>
    </row>
    <row r="530" spans="1:12" ht="24" customHeight="1" x14ac:dyDescent="0.2">
      <c r="A530" s="9" t="s">
        <v>1329</v>
      </c>
      <c r="B530" s="11" t="s">
        <v>1330</v>
      </c>
      <c r="C530" s="9" t="s">
        <v>34</v>
      </c>
      <c r="D530" s="9" t="s">
        <v>1331</v>
      </c>
      <c r="E530" s="10" t="s">
        <v>173</v>
      </c>
      <c r="F530" s="11">
        <v>76.040000000000006</v>
      </c>
      <c r="G530" s="12">
        <v>18.2</v>
      </c>
      <c r="H530" s="12">
        <f t="shared" si="61"/>
        <v>22.36</v>
      </c>
      <c r="I530" s="12">
        <f t="shared" si="62"/>
        <v>1700.25</v>
      </c>
      <c r="J530" s="13">
        <f t="shared" si="58"/>
        <v>1.9381122332256905E-4</v>
      </c>
      <c r="L530" s="19"/>
    </row>
    <row r="531" spans="1:12" ht="24" customHeight="1" x14ac:dyDescent="0.2">
      <c r="A531" s="9" t="s">
        <v>1332</v>
      </c>
      <c r="B531" s="11" t="s">
        <v>1333</v>
      </c>
      <c r="C531" s="9" t="s">
        <v>34</v>
      </c>
      <c r="D531" s="9" t="s">
        <v>1334</v>
      </c>
      <c r="E531" s="10" t="s">
        <v>192</v>
      </c>
      <c r="F531" s="11">
        <v>51.41</v>
      </c>
      <c r="G531" s="12">
        <v>353.22</v>
      </c>
      <c r="H531" s="12">
        <f t="shared" si="61"/>
        <v>434.03</v>
      </c>
      <c r="I531" s="12">
        <f t="shared" si="62"/>
        <v>22313.48</v>
      </c>
      <c r="J531" s="13">
        <f t="shared" si="58"/>
        <v>2.5435099869923119E-3</v>
      </c>
      <c r="L531" s="19"/>
    </row>
    <row r="532" spans="1:12" ht="36" customHeight="1" x14ac:dyDescent="0.2">
      <c r="A532" s="9" t="s">
        <v>1335</v>
      </c>
      <c r="B532" s="11" t="s">
        <v>261</v>
      </c>
      <c r="C532" s="9" t="s">
        <v>25</v>
      </c>
      <c r="D532" s="9" t="s">
        <v>262</v>
      </c>
      <c r="E532" s="10" t="s">
        <v>92</v>
      </c>
      <c r="F532" s="11">
        <v>58.59</v>
      </c>
      <c r="G532" s="12">
        <v>29.56</v>
      </c>
      <c r="H532" s="12">
        <f t="shared" si="61"/>
        <v>36.32</v>
      </c>
      <c r="I532" s="12">
        <f t="shared" si="62"/>
        <v>2127.9899999999998</v>
      </c>
      <c r="J532" s="13">
        <f t="shared" si="58"/>
        <v>2.4256923694644534E-4</v>
      </c>
      <c r="L532" s="19"/>
    </row>
    <row r="533" spans="1:12" ht="24" customHeight="1" x14ac:dyDescent="0.2">
      <c r="A533" s="9" t="s">
        <v>1336</v>
      </c>
      <c r="B533" s="11" t="s">
        <v>255</v>
      </c>
      <c r="C533" s="9" t="s">
        <v>25</v>
      </c>
      <c r="D533" s="9" t="s">
        <v>256</v>
      </c>
      <c r="E533" s="10" t="s">
        <v>92</v>
      </c>
      <c r="F533" s="11">
        <v>58.59</v>
      </c>
      <c r="G533" s="12">
        <v>131.78</v>
      </c>
      <c r="H533" s="12">
        <f t="shared" si="61"/>
        <v>161.93</v>
      </c>
      <c r="I533" s="12">
        <f t="shared" si="62"/>
        <v>9487.48</v>
      </c>
      <c r="J533" s="13">
        <f t="shared" si="58"/>
        <v>1.0814763152762284E-3</v>
      </c>
      <c r="L533" s="19"/>
    </row>
    <row r="534" spans="1:12" ht="24" customHeight="1" x14ac:dyDescent="0.2">
      <c r="A534" s="9" t="s">
        <v>1337</v>
      </c>
      <c r="B534" s="11" t="s">
        <v>1338</v>
      </c>
      <c r="C534" s="9" t="s">
        <v>34</v>
      </c>
      <c r="D534" s="9" t="s">
        <v>1339</v>
      </c>
      <c r="E534" s="10" t="s">
        <v>192</v>
      </c>
      <c r="F534" s="11">
        <v>121.28</v>
      </c>
      <c r="G534" s="12">
        <v>107.89</v>
      </c>
      <c r="H534" s="12">
        <f t="shared" si="61"/>
        <v>132.57</v>
      </c>
      <c r="I534" s="12">
        <f t="shared" si="62"/>
        <v>16078.09</v>
      </c>
      <c r="J534" s="13">
        <f t="shared" si="58"/>
        <v>1.8327388863933918E-3</v>
      </c>
      <c r="L534" s="19"/>
    </row>
    <row r="535" spans="1:12" ht="24" customHeight="1" x14ac:dyDescent="0.2">
      <c r="A535" s="9" t="s">
        <v>1340</v>
      </c>
      <c r="B535" s="11" t="s">
        <v>275</v>
      </c>
      <c r="C535" s="9" t="s">
        <v>25</v>
      </c>
      <c r="D535" s="9" t="s">
        <v>276</v>
      </c>
      <c r="E535" s="10" t="s">
        <v>92</v>
      </c>
      <c r="F535" s="11">
        <v>57.41</v>
      </c>
      <c r="G535" s="12">
        <v>58.43</v>
      </c>
      <c r="H535" s="12">
        <f t="shared" si="61"/>
        <v>71.790000000000006</v>
      </c>
      <c r="I535" s="12">
        <f t="shared" si="62"/>
        <v>4121.46</v>
      </c>
      <c r="J535" s="13">
        <f t="shared" si="58"/>
        <v>4.6980456078519952E-4</v>
      </c>
      <c r="L535" s="19"/>
    </row>
    <row r="536" spans="1:12" ht="24" customHeight="1" x14ac:dyDescent="0.2">
      <c r="A536" s="9" t="s">
        <v>1341</v>
      </c>
      <c r="B536" s="11" t="s">
        <v>1342</v>
      </c>
      <c r="C536" s="9" t="s">
        <v>34</v>
      </c>
      <c r="D536" s="9" t="s">
        <v>1343</v>
      </c>
      <c r="E536" s="10" t="s">
        <v>192</v>
      </c>
      <c r="F536" s="11">
        <v>142.96</v>
      </c>
      <c r="G536" s="12">
        <v>555.54999999999995</v>
      </c>
      <c r="H536" s="12">
        <f t="shared" si="61"/>
        <v>682.65</v>
      </c>
      <c r="I536" s="12">
        <f t="shared" si="62"/>
        <v>97591.64</v>
      </c>
      <c r="J536" s="13">
        <f t="shared" si="58"/>
        <v>1.1124455306252471E-2</v>
      </c>
      <c r="L536" s="19"/>
    </row>
    <row r="537" spans="1:12" ht="24" customHeight="1" x14ac:dyDescent="0.2">
      <c r="A537" s="5" t="s">
        <v>1344</v>
      </c>
      <c r="B537" s="5"/>
      <c r="C537" s="5"/>
      <c r="D537" s="5" t="s">
        <v>1345</v>
      </c>
      <c r="E537" s="5"/>
      <c r="F537" s="6"/>
      <c r="G537" s="5"/>
      <c r="H537" s="5"/>
      <c r="I537" s="7">
        <f>I538+I562</f>
        <v>40800.78</v>
      </c>
      <c r="J537" s="8">
        <f t="shared" si="58"/>
        <v>4.6508743327834199E-3</v>
      </c>
    </row>
    <row r="538" spans="1:12" ht="24" customHeight="1" x14ac:dyDescent="0.2">
      <c r="A538" s="5" t="s">
        <v>1346</v>
      </c>
      <c r="B538" s="5"/>
      <c r="C538" s="5"/>
      <c r="D538" s="5" t="s">
        <v>1347</v>
      </c>
      <c r="E538" s="5"/>
      <c r="F538" s="6"/>
      <c r="G538" s="5"/>
      <c r="H538" s="5"/>
      <c r="I538" s="7">
        <f>I539+I546</f>
        <v>26403.689999999995</v>
      </c>
      <c r="J538" s="8">
        <f t="shared" si="58"/>
        <v>3.009752365316796E-3</v>
      </c>
    </row>
    <row r="539" spans="1:12" ht="24" customHeight="1" x14ac:dyDescent="0.2">
      <c r="A539" s="5" t="s">
        <v>1348</v>
      </c>
      <c r="B539" s="5"/>
      <c r="C539" s="5"/>
      <c r="D539" s="5" t="s">
        <v>1256</v>
      </c>
      <c r="E539" s="5"/>
      <c r="F539" s="6"/>
      <c r="G539" s="5"/>
      <c r="H539" s="5"/>
      <c r="I539" s="7">
        <f>SUM(I540:I545)</f>
        <v>458.28000000000003</v>
      </c>
      <c r="J539" s="8">
        <f t="shared" si="58"/>
        <v>5.2239263299083639E-5</v>
      </c>
    </row>
    <row r="540" spans="1:12" ht="24" customHeight="1" x14ac:dyDescent="0.2">
      <c r="A540" s="9" t="s">
        <v>1349</v>
      </c>
      <c r="B540" s="11" t="s">
        <v>1350</v>
      </c>
      <c r="C540" s="9" t="s">
        <v>25</v>
      </c>
      <c r="D540" s="9" t="s">
        <v>1351</v>
      </c>
      <c r="E540" s="10" t="s">
        <v>177</v>
      </c>
      <c r="F540" s="11">
        <v>1.01</v>
      </c>
      <c r="G540" s="12">
        <v>77.430000000000007</v>
      </c>
      <c r="H540" s="12">
        <f t="shared" ref="H540:H545" si="63">TRUNC(G540 * (1 + 22.88 / 100), 2)</f>
        <v>95.14</v>
      </c>
      <c r="I540" s="12">
        <f t="shared" ref="I540:I545" si="64">ROUND(F540*H540,2)</f>
        <v>96.09</v>
      </c>
      <c r="J540" s="13">
        <f t="shared" si="58"/>
        <v>1.0953283604802625E-5</v>
      </c>
      <c r="L540" s="19"/>
    </row>
    <row r="541" spans="1:12" ht="24" customHeight="1" x14ac:dyDescent="0.2">
      <c r="A541" s="9" t="s">
        <v>1352</v>
      </c>
      <c r="B541" s="11" t="s">
        <v>1277</v>
      </c>
      <c r="C541" s="9" t="s">
        <v>25</v>
      </c>
      <c r="D541" s="9" t="s">
        <v>1278</v>
      </c>
      <c r="E541" s="10" t="s">
        <v>177</v>
      </c>
      <c r="F541" s="11">
        <v>0.02</v>
      </c>
      <c r="G541" s="12">
        <v>482.56</v>
      </c>
      <c r="H541" s="12">
        <f t="shared" si="63"/>
        <v>592.96</v>
      </c>
      <c r="I541" s="12">
        <f t="shared" si="64"/>
        <v>11.86</v>
      </c>
      <c r="J541" s="13">
        <f t="shared" si="58"/>
        <v>1.3519194874904685E-6</v>
      </c>
      <c r="L541" s="19"/>
    </row>
    <row r="542" spans="1:12" ht="36" customHeight="1" x14ac:dyDescent="0.2">
      <c r="A542" s="9" t="s">
        <v>1353</v>
      </c>
      <c r="B542" s="11" t="s">
        <v>1286</v>
      </c>
      <c r="C542" s="9" t="s">
        <v>25</v>
      </c>
      <c r="D542" s="9" t="s">
        <v>1287</v>
      </c>
      <c r="E542" s="10" t="s">
        <v>177</v>
      </c>
      <c r="F542" s="11">
        <v>0.13</v>
      </c>
      <c r="G542" s="12">
        <v>387.08</v>
      </c>
      <c r="H542" s="12">
        <f t="shared" si="63"/>
        <v>475.64</v>
      </c>
      <c r="I542" s="12">
        <f t="shared" si="64"/>
        <v>61.83</v>
      </c>
      <c r="J542" s="13">
        <f t="shared" si="58"/>
        <v>7.0479917294718101E-6</v>
      </c>
      <c r="L542" s="19"/>
    </row>
    <row r="543" spans="1:12" ht="24" customHeight="1" x14ac:dyDescent="0.2">
      <c r="A543" s="9" t="s">
        <v>1354</v>
      </c>
      <c r="B543" s="11" t="s">
        <v>537</v>
      </c>
      <c r="C543" s="9" t="s">
        <v>25</v>
      </c>
      <c r="D543" s="9" t="s">
        <v>538</v>
      </c>
      <c r="E543" s="10" t="s">
        <v>177</v>
      </c>
      <c r="F543" s="11">
        <v>0.88</v>
      </c>
      <c r="G543" s="12">
        <v>39.04</v>
      </c>
      <c r="H543" s="12">
        <f t="shared" si="63"/>
        <v>47.97</v>
      </c>
      <c r="I543" s="12">
        <f t="shared" si="64"/>
        <v>42.21</v>
      </c>
      <c r="J543" s="13">
        <f t="shared" si="58"/>
        <v>4.8115110933366506E-6</v>
      </c>
      <c r="L543" s="19"/>
    </row>
    <row r="544" spans="1:12" ht="24" customHeight="1" x14ac:dyDescent="0.2">
      <c r="A544" s="9" t="s">
        <v>1355</v>
      </c>
      <c r="B544" s="11" t="s">
        <v>1356</v>
      </c>
      <c r="C544" s="9" t="s">
        <v>25</v>
      </c>
      <c r="D544" s="9" t="s">
        <v>1357</v>
      </c>
      <c r="E544" s="10" t="s">
        <v>832</v>
      </c>
      <c r="F544" s="11">
        <v>4</v>
      </c>
      <c r="G544" s="12">
        <v>10.53</v>
      </c>
      <c r="H544" s="12">
        <f t="shared" si="63"/>
        <v>12.93</v>
      </c>
      <c r="I544" s="12">
        <f t="shared" si="64"/>
        <v>51.72</v>
      </c>
      <c r="J544" s="13">
        <f t="shared" si="58"/>
        <v>5.8955544597813684E-6</v>
      </c>
      <c r="L544" s="19"/>
    </row>
    <row r="545" spans="1:12" ht="36" customHeight="1" x14ac:dyDescent="0.2">
      <c r="A545" s="9" t="s">
        <v>1358</v>
      </c>
      <c r="B545" s="11" t="s">
        <v>1280</v>
      </c>
      <c r="C545" s="9" t="s">
        <v>25</v>
      </c>
      <c r="D545" s="9" t="s">
        <v>1281</v>
      </c>
      <c r="E545" s="10" t="s">
        <v>92</v>
      </c>
      <c r="F545" s="11">
        <v>1.34</v>
      </c>
      <c r="G545" s="12">
        <v>118.17</v>
      </c>
      <c r="H545" s="12">
        <f t="shared" si="63"/>
        <v>145.19999999999999</v>
      </c>
      <c r="I545" s="12">
        <f t="shared" si="64"/>
        <v>194.57</v>
      </c>
      <c r="J545" s="13">
        <f t="shared" si="58"/>
        <v>2.2179002924200713E-5</v>
      </c>
      <c r="L545" s="19"/>
    </row>
    <row r="546" spans="1:12" ht="24" customHeight="1" x14ac:dyDescent="0.2">
      <c r="A546" s="5" t="s">
        <v>1359</v>
      </c>
      <c r="B546" s="5"/>
      <c r="C546" s="5"/>
      <c r="D546" s="5" t="s">
        <v>1360</v>
      </c>
      <c r="E546" s="5"/>
      <c r="F546" s="6"/>
      <c r="G546" s="5"/>
      <c r="H546" s="5"/>
      <c r="I546" s="7">
        <f>SUM(I547:I561)</f>
        <v>25945.409999999996</v>
      </c>
      <c r="J546" s="8">
        <f t="shared" si="58"/>
        <v>2.9575131020177126E-3</v>
      </c>
    </row>
    <row r="547" spans="1:12" ht="24" customHeight="1" x14ac:dyDescent="0.2">
      <c r="A547" s="9" t="s">
        <v>1361</v>
      </c>
      <c r="B547" s="11" t="s">
        <v>1362</v>
      </c>
      <c r="C547" s="9" t="s">
        <v>34</v>
      </c>
      <c r="D547" s="9" t="s">
        <v>1363</v>
      </c>
      <c r="E547" s="10" t="s">
        <v>173</v>
      </c>
      <c r="F547" s="11">
        <v>6.94</v>
      </c>
      <c r="G547" s="12">
        <v>496.58</v>
      </c>
      <c r="H547" s="12">
        <f t="shared" ref="H547:H561" si="65">TRUNC(G547 * (1 + 22.88 / 100), 2)</f>
        <v>610.19000000000005</v>
      </c>
      <c r="I547" s="12">
        <f t="shared" ref="I547:I561" si="66">ROUND(F547*H547,2)</f>
        <v>4234.72</v>
      </c>
      <c r="J547" s="13">
        <f t="shared" si="58"/>
        <v>4.8271504992121727E-4</v>
      </c>
      <c r="L547" s="19"/>
    </row>
    <row r="548" spans="1:12" ht="24" customHeight="1" x14ac:dyDescent="0.2">
      <c r="A548" s="9" t="s">
        <v>1364</v>
      </c>
      <c r="B548" s="11" t="s">
        <v>1365</v>
      </c>
      <c r="C548" s="9" t="s">
        <v>34</v>
      </c>
      <c r="D548" s="9" t="s">
        <v>1366</v>
      </c>
      <c r="E548" s="10" t="s">
        <v>1248</v>
      </c>
      <c r="F548" s="11">
        <v>549.5</v>
      </c>
      <c r="G548" s="12">
        <v>15.27</v>
      </c>
      <c r="H548" s="12">
        <f t="shared" si="65"/>
        <v>18.760000000000002</v>
      </c>
      <c r="I548" s="12">
        <f t="shared" si="66"/>
        <v>10308.620000000001</v>
      </c>
      <c r="J548" s="13">
        <f t="shared" si="58"/>
        <v>1.175077931461551E-3</v>
      </c>
      <c r="L548" s="19"/>
    </row>
    <row r="549" spans="1:12" ht="24" customHeight="1" x14ac:dyDescent="0.2">
      <c r="A549" s="9" t="s">
        <v>1367</v>
      </c>
      <c r="B549" s="11" t="s">
        <v>1312</v>
      </c>
      <c r="C549" s="9" t="s">
        <v>34</v>
      </c>
      <c r="D549" s="9" t="s">
        <v>1313</v>
      </c>
      <c r="E549" s="10" t="s">
        <v>192</v>
      </c>
      <c r="F549" s="11">
        <v>11.99</v>
      </c>
      <c r="G549" s="12">
        <v>352.38</v>
      </c>
      <c r="H549" s="12">
        <f t="shared" si="65"/>
        <v>433</v>
      </c>
      <c r="I549" s="12">
        <f t="shared" si="66"/>
        <v>5191.67</v>
      </c>
      <c r="J549" s="13">
        <f t="shared" si="58"/>
        <v>5.9179762610620911E-4</v>
      </c>
      <c r="L549" s="19"/>
    </row>
    <row r="550" spans="1:12" ht="24" customHeight="1" x14ac:dyDescent="0.2">
      <c r="A550" s="9" t="s">
        <v>1368</v>
      </c>
      <c r="B550" s="11" t="s">
        <v>1369</v>
      </c>
      <c r="C550" s="9" t="s">
        <v>34</v>
      </c>
      <c r="D550" s="9" t="s">
        <v>1370</v>
      </c>
      <c r="E550" s="10" t="s">
        <v>192</v>
      </c>
      <c r="F550" s="11">
        <v>12.43</v>
      </c>
      <c r="G550" s="12">
        <v>109.61</v>
      </c>
      <c r="H550" s="12">
        <f t="shared" si="65"/>
        <v>134.68</v>
      </c>
      <c r="I550" s="12">
        <f t="shared" si="66"/>
        <v>1674.07</v>
      </c>
      <c r="J550" s="13">
        <f t="shared" si="58"/>
        <v>1.9082696934428066E-4</v>
      </c>
      <c r="L550" s="19"/>
    </row>
    <row r="551" spans="1:12" ht="36" customHeight="1" x14ac:dyDescent="0.2">
      <c r="A551" s="9" t="s">
        <v>1371</v>
      </c>
      <c r="B551" s="11" t="s">
        <v>1372</v>
      </c>
      <c r="C551" s="9" t="s">
        <v>34</v>
      </c>
      <c r="D551" s="9" t="s">
        <v>1373</v>
      </c>
      <c r="E551" s="10" t="s">
        <v>192</v>
      </c>
      <c r="F551" s="11">
        <v>7.6</v>
      </c>
      <c r="G551" s="12">
        <v>274.08</v>
      </c>
      <c r="H551" s="12">
        <f t="shared" si="65"/>
        <v>336.78</v>
      </c>
      <c r="I551" s="12">
        <f t="shared" si="66"/>
        <v>2559.5300000000002</v>
      </c>
      <c r="J551" s="13">
        <f t="shared" si="58"/>
        <v>2.9176041195754459E-4</v>
      </c>
      <c r="L551" s="19"/>
    </row>
    <row r="552" spans="1:12" ht="24" customHeight="1" x14ac:dyDescent="0.2">
      <c r="A552" s="9" t="s">
        <v>1374</v>
      </c>
      <c r="B552" s="11" t="s">
        <v>1375</v>
      </c>
      <c r="C552" s="9" t="s">
        <v>34</v>
      </c>
      <c r="D552" s="9" t="s">
        <v>1376</v>
      </c>
      <c r="E552" s="10" t="s">
        <v>192</v>
      </c>
      <c r="F552" s="11">
        <v>2.6</v>
      </c>
      <c r="G552" s="12">
        <v>108.65</v>
      </c>
      <c r="H552" s="12">
        <f t="shared" si="65"/>
        <v>133.5</v>
      </c>
      <c r="I552" s="12">
        <f t="shared" si="66"/>
        <v>347.1</v>
      </c>
      <c r="J552" s="13">
        <f t="shared" si="58"/>
        <v>3.9565873027651065E-5</v>
      </c>
      <c r="L552" s="19"/>
    </row>
    <row r="553" spans="1:12" ht="24" customHeight="1" x14ac:dyDescent="0.2">
      <c r="A553" s="9" t="s">
        <v>1377</v>
      </c>
      <c r="B553" s="11" t="s">
        <v>1315</v>
      </c>
      <c r="C553" s="9" t="s">
        <v>34</v>
      </c>
      <c r="D553" s="9" t="s">
        <v>1316</v>
      </c>
      <c r="E553" s="10" t="s">
        <v>192</v>
      </c>
      <c r="F553" s="11">
        <v>0.85</v>
      </c>
      <c r="G553" s="12">
        <v>125.05</v>
      </c>
      <c r="H553" s="12">
        <f t="shared" si="65"/>
        <v>153.66</v>
      </c>
      <c r="I553" s="12">
        <f t="shared" si="66"/>
        <v>130.61000000000001</v>
      </c>
      <c r="J553" s="13">
        <f t="shared" si="58"/>
        <v>1.4888212838206586E-5</v>
      </c>
      <c r="L553" s="19"/>
    </row>
    <row r="554" spans="1:12" ht="24" customHeight="1" x14ac:dyDescent="0.2">
      <c r="A554" s="9" t="s">
        <v>1378</v>
      </c>
      <c r="B554" s="11" t="s">
        <v>1379</v>
      </c>
      <c r="C554" s="9" t="s">
        <v>34</v>
      </c>
      <c r="D554" s="9" t="s">
        <v>1380</v>
      </c>
      <c r="E554" s="10" t="s">
        <v>192</v>
      </c>
      <c r="F554" s="11">
        <v>1.1599999999999999</v>
      </c>
      <c r="G554" s="12">
        <v>353.22</v>
      </c>
      <c r="H554" s="12">
        <f t="shared" si="65"/>
        <v>434.03</v>
      </c>
      <c r="I554" s="12">
        <f t="shared" si="66"/>
        <v>503.47</v>
      </c>
      <c r="J554" s="13">
        <f t="shared" si="58"/>
        <v>5.7390464111874045E-5</v>
      </c>
      <c r="L554" s="19"/>
    </row>
    <row r="555" spans="1:12" ht="24" customHeight="1" x14ac:dyDescent="0.2">
      <c r="A555" s="9" t="s">
        <v>1381</v>
      </c>
      <c r="B555" s="11" t="s">
        <v>1382</v>
      </c>
      <c r="C555" s="9" t="s">
        <v>34</v>
      </c>
      <c r="D555" s="9" t="s">
        <v>1383</v>
      </c>
      <c r="E555" s="10" t="s">
        <v>173</v>
      </c>
      <c r="F555" s="11">
        <v>8.6</v>
      </c>
      <c r="G555" s="12">
        <v>11.72</v>
      </c>
      <c r="H555" s="12">
        <f t="shared" si="65"/>
        <v>14.4</v>
      </c>
      <c r="I555" s="12">
        <f t="shared" si="66"/>
        <v>123.84</v>
      </c>
      <c r="J555" s="13">
        <f t="shared" si="58"/>
        <v>1.4116501629917338E-5</v>
      </c>
      <c r="L555" s="19"/>
    </row>
    <row r="556" spans="1:12" ht="24" customHeight="1" x14ac:dyDescent="0.2">
      <c r="A556" s="9" t="s">
        <v>1384</v>
      </c>
      <c r="B556" s="11" t="s">
        <v>446</v>
      </c>
      <c r="C556" s="9" t="s">
        <v>34</v>
      </c>
      <c r="D556" s="9" t="s">
        <v>447</v>
      </c>
      <c r="E556" s="10" t="s">
        <v>96</v>
      </c>
      <c r="F556" s="11">
        <v>4</v>
      </c>
      <c r="G556" s="12">
        <v>30.45</v>
      </c>
      <c r="H556" s="12">
        <f t="shared" si="65"/>
        <v>37.409999999999997</v>
      </c>
      <c r="I556" s="12">
        <f t="shared" si="66"/>
        <v>149.63999999999999</v>
      </c>
      <c r="J556" s="13">
        <f t="shared" si="58"/>
        <v>1.7057439469483448E-5</v>
      </c>
      <c r="L556" s="19"/>
    </row>
    <row r="557" spans="1:12" ht="24" customHeight="1" x14ac:dyDescent="0.2">
      <c r="A557" s="9" t="s">
        <v>1385</v>
      </c>
      <c r="B557" s="11" t="s">
        <v>1386</v>
      </c>
      <c r="C557" s="9" t="s">
        <v>34</v>
      </c>
      <c r="D557" s="9" t="s">
        <v>1387</v>
      </c>
      <c r="E557" s="10" t="s">
        <v>192</v>
      </c>
      <c r="F557" s="11">
        <v>1.47</v>
      </c>
      <c r="G557" s="12">
        <v>165.55</v>
      </c>
      <c r="H557" s="12">
        <f t="shared" si="65"/>
        <v>203.42</v>
      </c>
      <c r="I557" s="12">
        <f t="shared" si="66"/>
        <v>299.02999999999997</v>
      </c>
      <c r="J557" s="13">
        <f t="shared" si="58"/>
        <v>3.4086381479281173E-5</v>
      </c>
      <c r="L557" s="19"/>
    </row>
    <row r="558" spans="1:12" ht="36" customHeight="1" x14ac:dyDescent="0.2">
      <c r="A558" s="9" t="s">
        <v>1388</v>
      </c>
      <c r="B558" s="11" t="s">
        <v>1389</v>
      </c>
      <c r="C558" s="9" t="s">
        <v>25</v>
      </c>
      <c r="D558" s="9" t="s">
        <v>1390</v>
      </c>
      <c r="E558" s="10" t="s">
        <v>173</v>
      </c>
      <c r="F558" s="11">
        <v>8.1199999999999992</v>
      </c>
      <c r="G558" s="12">
        <v>29.05</v>
      </c>
      <c r="H558" s="12">
        <f t="shared" si="65"/>
        <v>35.69</v>
      </c>
      <c r="I558" s="12">
        <f t="shared" si="66"/>
        <v>289.8</v>
      </c>
      <c r="J558" s="13">
        <f t="shared" si="58"/>
        <v>3.3034255267684468E-5</v>
      </c>
      <c r="L558" s="19"/>
    </row>
    <row r="559" spans="1:12" ht="36" customHeight="1" x14ac:dyDescent="0.2">
      <c r="A559" s="9" t="s">
        <v>1391</v>
      </c>
      <c r="B559" s="11" t="s">
        <v>1392</v>
      </c>
      <c r="C559" s="9" t="s">
        <v>25</v>
      </c>
      <c r="D559" s="9" t="s">
        <v>1393</v>
      </c>
      <c r="E559" s="10" t="s">
        <v>96</v>
      </c>
      <c r="F559" s="11">
        <v>2</v>
      </c>
      <c r="G559" s="12">
        <v>18.149999999999999</v>
      </c>
      <c r="H559" s="12">
        <f t="shared" si="65"/>
        <v>22.3</v>
      </c>
      <c r="I559" s="12">
        <f t="shared" si="66"/>
        <v>44.6</v>
      </c>
      <c r="J559" s="13">
        <f t="shared" si="58"/>
        <v>5.0839468079321164E-6</v>
      </c>
      <c r="L559" s="19"/>
    </row>
    <row r="560" spans="1:12" ht="24" customHeight="1" x14ac:dyDescent="0.2">
      <c r="A560" s="9" t="s">
        <v>1394</v>
      </c>
      <c r="B560" s="11" t="s">
        <v>212</v>
      </c>
      <c r="C560" s="9" t="s">
        <v>34</v>
      </c>
      <c r="D560" s="9" t="s">
        <v>213</v>
      </c>
      <c r="E560" s="10" t="s">
        <v>92</v>
      </c>
      <c r="F560" s="11">
        <v>1.8</v>
      </c>
      <c r="G560" s="12">
        <v>17.8</v>
      </c>
      <c r="H560" s="12">
        <f t="shared" si="65"/>
        <v>21.87</v>
      </c>
      <c r="I560" s="12">
        <f t="shared" si="66"/>
        <v>39.369999999999997</v>
      </c>
      <c r="J560" s="13">
        <f t="shared" ref="J560:J623" si="67">I560 / 8772711.77</f>
        <v>4.4877799513068922E-6</v>
      </c>
      <c r="L560" s="19"/>
    </row>
    <row r="561" spans="1:12" ht="24" customHeight="1" x14ac:dyDescent="0.2">
      <c r="A561" s="9" t="s">
        <v>1395</v>
      </c>
      <c r="B561" s="11" t="s">
        <v>215</v>
      </c>
      <c r="C561" s="9" t="s">
        <v>34</v>
      </c>
      <c r="D561" s="9" t="s">
        <v>216</v>
      </c>
      <c r="E561" s="10" t="s">
        <v>92</v>
      </c>
      <c r="F561" s="11">
        <v>1.8</v>
      </c>
      <c r="G561" s="12">
        <v>22.31</v>
      </c>
      <c r="H561" s="12">
        <f t="shared" si="65"/>
        <v>27.41</v>
      </c>
      <c r="I561" s="12">
        <f t="shared" si="66"/>
        <v>49.34</v>
      </c>
      <c r="J561" s="13">
        <f t="shared" si="67"/>
        <v>5.6242586435733326E-6</v>
      </c>
      <c r="L561" s="19"/>
    </row>
    <row r="562" spans="1:12" ht="24" customHeight="1" x14ac:dyDescent="0.2">
      <c r="A562" s="5" t="s">
        <v>1396</v>
      </c>
      <c r="B562" s="5"/>
      <c r="C562" s="5"/>
      <c r="D562" s="5" t="s">
        <v>1397</v>
      </c>
      <c r="E562" s="5"/>
      <c r="F562" s="6"/>
      <c r="G562" s="5"/>
      <c r="H562" s="5"/>
      <c r="I562" s="7">
        <f>SUM(I563:I567)</f>
        <v>14397.09</v>
      </c>
      <c r="J562" s="8">
        <f t="shared" si="67"/>
        <v>1.641121967466623E-3</v>
      </c>
    </row>
    <row r="563" spans="1:12" ht="24" customHeight="1" x14ac:dyDescent="0.2">
      <c r="A563" s="9" t="s">
        <v>1398</v>
      </c>
      <c r="B563" s="11" t="s">
        <v>1369</v>
      </c>
      <c r="C563" s="9" t="s">
        <v>34</v>
      </c>
      <c r="D563" s="9" t="s">
        <v>1370</v>
      </c>
      <c r="E563" s="10" t="s">
        <v>192</v>
      </c>
      <c r="F563" s="11">
        <v>38.409999999999997</v>
      </c>
      <c r="G563" s="12">
        <v>109.61</v>
      </c>
      <c r="H563" s="12">
        <f>TRUNC(G563 * (1 + 22.88 / 100), 2)</f>
        <v>134.68</v>
      </c>
      <c r="I563" s="12">
        <f>ROUND(F563*H563,2)</f>
        <v>5173.0600000000004</v>
      </c>
      <c r="J563" s="13">
        <f t="shared" si="67"/>
        <v>5.8967627520720438E-4</v>
      </c>
      <c r="L563" s="19"/>
    </row>
    <row r="564" spans="1:12" ht="24" customHeight="1" x14ac:dyDescent="0.2">
      <c r="A564" s="9" t="s">
        <v>1399</v>
      </c>
      <c r="B564" s="11" t="s">
        <v>1324</v>
      </c>
      <c r="C564" s="9" t="s">
        <v>34</v>
      </c>
      <c r="D564" s="9" t="s">
        <v>1325</v>
      </c>
      <c r="E564" s="10" t="s">
        <v>192</v>
      </c>
      <c r="F564" s="11">
        <v>3.99</v>
      </c>
      <c r="G564" s="12">
        <v>210.72</v>
      </c>
      <c r="H564" s="12">
        <f>TRUNC(G564 * (1 + 22.88 / 100), 2)</f>
        <v>258.93</v>
      </c>
      <c r="I564" s="12">
        <f>ROUND(F564*H564,2)</f>
        <v>1033.1300000000001</v>
      </c>
      <c r="J564" s="13">
        <f t="shared" si="67"/>
        <v>1.1776632210042394E-4</v>
      </c>
      <c r="L564" s="19"/>
    </row>
    <row r="565" spans="1:12" ht="24" customHeight="1" x14ac:dyDescent="0.2">
      <c r="A565" s="9" t="s">
        <v>1400</v>
      </c>
      <c r="B565" s="11" t="s">
        <v>1401</v>
      </c>
      <c r="C565" s="9" t="s">
        <v>34</v>
      </c>
      <c r="D565" s="9" t="s">
        <v>1402</v>
      </c>
      <c r="E565" s="10" t="s">
        <v>192</v>
      </c>
      <c r="F565" s="11">
        <v>0.15</v>
      </c>
      <c r="G565" s="12">
        <v>108.72</v>
      </c>
      <c r="H565" s="12">
        <f>TRUNC(G565 * (1 + 22.88 / 100), 2)</f>
        <v>133.59</v>
      </c>
      <c r="I565" s="12">
        <f>ROUND(F565*H565,2)</f>
        <v>20.04</v>
      </c>
      <c r="J565" s="13">
        <f t="shared" si="67"/>
        <v>2.284356368407166E-6</v>
      </c>
      <c r="L565" s="19"/>
    </row>
    <row r="566" spans="1:12" ht="24" customHeight="1" x14ac:dyDescent="0.2">
      <c r="A566" s="9" t="s">
        <v>1403</v>
      </c>
      <c r="B566" s="11" t="s">
        <v>1404</v>
      </c>
      <c r="C566" s="9" t="s">
        <v>34</v>
      </c>
      <c r="D566" s="9" t="s">
        <v>1405</v>
      </c>
      <c r="E566" s="10" t="s">
        <v>192</v>
      </c>
      <c r="F566" s="11">
        <v>5.25</v>
      </c>
      <c r="G566" s="12">
        <v>184.82</v>
      </c>
      <c r="H566" s="12">
        <f>TRUNC(G566 * (1 + 22.88 / 100), 2)</f>
        <v>227.1</v>
      </c>
      <c r="I566" s="12">
        <f>ROUND(F566*H566,2)</f>
        <v>1192.28</v>
      </c>
      <c r="J566" s="13">
        <f t="shared" si="67"/>
        <v>1.3590780493635208E-4</v>
      </c>
      <c r="L566" s="19"/>
    </row>
    <row r="567" spans="1:12" ht="24" customHeight="1" x14ac:dyDescent="0.2">
      <c r="A567" s="9" t="s">
        <v>1406</v>
      </c>
      <c r="B567" s="11" t="s">
        <v>1407</v>
      </c>
      <c r="C567" s="9" t="s">
        <v>34</v>
      </c>
      <c r="D567" s="9" t="s">
        <v>1408</v>
      </c>
      <c r="E567" s="10" t="s">
        <v>192</v>
      </c>
      <c r="F567" s="11">
        <v>33.36</v>
      </c>
      <c r="G567" s="12">
        <v>170.24</v>
      </c>
      <c r="H567" s="12">
        <f>TRUNC(G567 * (1 + 22.88 / 100), 2)</f>
        <v>209.19</v>
      </c>
      <c r="I567" s="12">
        <f>ROUND(F567*H567,2)</f>
        <v>6978.58</v>
      </c>
      <c r="J567" s="13">
        <f t="shared" si="67"/>
        <v>7.9548720885423555E-4</v>
      </c>
      <c r="L567" s="19"/>
    </row>
    <row r="568" spans="1:12" ht="24" customHeight="1" x14ac:dyDescent="0.2">
      <c r="A568" s="5" t="s">
        <v>1409</v>
      </c>
      <c r="B568" s="5"/>
      <c r="C568" s="5"/>
      <c r="D568" s="5" t="s">
        <v>1410</v>
      </c>
      <c r="E568" s="5"/>
      <c r="F568" s="6"/>
      <c r="G568" s="5"/>
      <c r="H568" s="5"/>
      <c r="I568" s="7">
        <f>I569+I578+I588+I591+I598+I600+I612+I618+I623</f>
        <v>780916.75</v>
      </c>
      <c r="J568" s="8">
        <f t="shared" si="67"/>
        <v>8.9016574404108123E-2</v>
      </c>
    </row>
    <row r="569" spans="1:12" ht="24" customHeight="1" x14ac:dyDescent="0.2">
      <c r="A569" s="5" t="s">
        <v>1411</v>
      </c>
      <c r="B569" s="5"/>
      <c r="C569" s="5"/>
      <c r="D569" s="5" t="s">
        <v>1412</v>
      </c>
      <c r="E569" s="5"/>
      <c r="F569" s="6"/>
      <c r="G569" s="5"/>
      <c r="H569" s="5"/>
      <c r="I569" s="7">
        <f>SUM(I570:I577)</f>
        <v>33243.72</v>
      </c>
      <c r="J569" s="8">
        <f t="shared" si="67"/>
        <v>3.7894462820132072E-3</v>
      </c>
    </row>
    <row r="570" spans="1:12" ht="36" customHeight="1" x14ac:dyDescent="0.2">
      <c r="A570" s="9" t="s">
        <v>1413</v>
      </c>
      <c r="B570" s="11" t="s">
        <v>1289</v>
      </c>
      <c r="C570" s="9" t="s">
        <v>25</v>
      </c>
      <c r="D570" s="9" t="s">
        <v>1290</v>
      </c>
      <c r="E570" s="10" t="s">
        <v>173</v>
      </c>
      <c r="F570" s="11">
        <v>48</v>
      </c>
      <c r="G570" s="12">
        <v>41.36</v>
      </c>
      <c r="H570" s="12">
        <f t="shared" ref="H570:H577" si="68">TRUNC(G570 * (1 + 22.88 / 100), 2)</f>
        <v>50.82</v>
      </c>
      <c r="I570" s="12">
        <f t="shared" ref="I570:I577" si="69">ROUND(F570*H570,2)</f>
        <v>2439.36</v>
      </c>
      <c r="J570" s="13">
        <f t="shared" si="67"/>
        <v>2.7806225303581358E-4</v>
      </c>
      <c r="L570" s="19"/>
    </row>
    <row r="571" spans="1:12" ht="24" customHeight="1" x14ac:dyDescent="0.2">
      <c r="A571" s="9" t="s">
        <v>1414</v>
      </c>
      <c r="B571" s="11" t="s">
        <v>1415</v>
      </c>
      <c r="C571" s="9" t="s">
        <v>25</v>
      </c>
      <c r="D571" s="9" t="s">
        <v>1416</v>
      </c>
      <c r="E571" s="10" t="s">
        <v>832</v>
      </c>
      <c r="F571" s="11">
        <v>1631.6</v>
      </c>
      <c r="G571" s="12">
        <v>5.78</v>
      </c>
      <c r="H571" s="12">
        <f t="shared" si="68"/>
        <v>7.1</v>
      </c>
      <c r="I571" s="12">
        <f t="shared" si="69"/>
        <v>11584.36</v>
      </c>
      <c r="J571" s="13">
        <f t="shared" si="67"/>
        <v>1.3204993283393832E-3</v>
      </c>
      <c r="L571" s="19"/>
    </row>
    <row r="572" spans="1:12" ht="36" customHeight="1" x14ac:dyDescent="0.2">
      <c r="A572" s="9" t="s">
        <v>1417</v>
      </c>
      <c r="B572" s="11" t="s">
        <v>1418</v>
      </c>
      <c r="C572" s="9" t="s">
        <v>25</v>
      </c>
      <c r="D572" s="9" t="s">
        <v>1419</v>
      </c>
      <c r="E572" s="10" t="s">
        <v>92</v>
      </c>
      <c r="F572" s="11">
        <v>7.26</v>
      </c>
      <c r="G572" s="12">
        <v>199.37</v>
      </c>
      <c r="H572" s="12">
        <f t="shared" si="68"/>
        <v>244.98</v>
      </c>
      <c r="I572" s="12">
        <f t="shared" si="69"/>
        <v>1778.55</v>
      </c>
      <c r="J572" s="13">
        <f t="shared" si="67"/>
        <v>2.0273662769613597E-4</v>
      </c>
      <c r="L572" s="19"/>
    </row>
    <row r="573" spans="1:12" ht="24" customHeight="1" x14ac:dyDescent="0.2">
      <c r="A573" s="9" t="s">
        <v>1420</v>
      </c>
      <c r="B573" s="11" t="s">
        <v>1421</v>
      </c>
      <c r="C573" s="9" t="s">
        <v>25</v>
      </c>
      <c r="D573" s="9" t="s">
        <v>1422</v>
      </c>
      <c r="E573" s="10" t="s">
        <v>92</v>
      </c>
      <c r="F573" s="11">
        <v>183.72</v>
      </c>
      <c r="G573" s="12">
        <v>23.04</v>
      </c>
      <c r="H573" s="12">
        <f t="shared" si="68"/>
        <v>28.31</v>
      </c>
      <c r="I573" s="12">
        <f t="shared" si="69"/>
        <v>5201.1099999999997</v>
      </c>
      <c r="J573" s="13">
        <f t="shared" si="67"/>
        <v>5.9287369018394185E-4</v>
      </c>
      <c r="L573" s="19"/>
    </row>
    <row r="574" spans="1:12" ht="36" customHeight="1" x14ac:dyDescent="0.2">
      <c r="A574" s="9" t="s">
        <v>1423</v>
      </c>
      <c r="B574" s="11" t="s">
        <v>1424</v>
      </c>
      <c r="C574" s="9" t="s">
        <v>25</v>
      </c>
      <c r="D574" s="9" t="s">
        <v>1425</v>
      </c>
      <c r="E574" s="10" t="s">
        <v>92</v>
      </c>
      <c r="F574" s="11">
        <v>183.72</v>
      </c>
      <c r="G574" s="12">
        <v>2.64</v>
      </c>
      <c r="H574" s="12">
        <f t="shared" si="68"/>
        <v>3.24</v>
      </c>
      <c r="I574" s="12">
        <f t="shared" si="69"/>
        <v>595.25</v>
      </c>
      <c r="J574" s="13">
        <f t="shared" si="67"/>
        <v>6.7852451511694881E-5</v>
      </c>
      <c r="L574" s="19"/>
    </row>
    <row r="575" spans="1:12" ht="48" customHeight="1" x14ac:dyDescent="0.2">
      <c r="A575" s="9" t="s">
        <v>1426</v>
      </c>
      <c r="B575" s="11" t="s">
        <v>1427</v>
      </c>
      <c r="C575" s="9" t="s">
        <v>34</v>
      </c>
      <c r="D575" s="9" t="s">
        <v>1428</v>
      </c>
      <c r="E575" s="10" t="s">
        <v>188</v>
      </c>
      <c r="F575" s="11">
        <v>22.05</v>
      </c>
      <c r="G575" s="12">
        <v>378.05</v>
      </c>
      <c r="H575" s="12">
        <f t="shared" si="68"/>
        <v>464.54</v>
      </c>
      <c r="I575" s="12">
        <f t="shared" si="69"/>
        <v>10243.11</v>
      </c>
      <c r="J575" s="13">
        <f t="shared" si="67"/>
        <v>1.1676104571255053E-3</v>
      </c>
      <c r="L575" s="19"/>
    </row>
    <row r="576" spans="1:12" ht="24" customHeight="1" x14ac:dyDescent="0.2">
      <c r="A576" s="9" t="s">
        <v>1429</v>
      </c>
      <c r="B576" s="11" t="s">
        <v>1430</v>
      </c>
      <c r="C576" s="9" t="s">
        <v>25</v>
      </c>
      <c r="D576" s="9" t="s">
        <v>1431</v>
      </c>
      <c r="E576" s="10" t="s">
        <v>177</v>
      </c>
      <c r="F576" s="11">
        <v>22.05</v>
      </c>
      <c r="G576" s="12">
        <v>47.27</v>
      </c>
      <c r="H576" s="12">
        <f t="shared" si="68"/>
        <v>58.08</v>
      </c>
      <c r="I576" s="12">
        <f t="shared" si="69"/>
        <v>1280.6600000000001</v>
      </c>
      <c r="J576" s="13">
        <f t="shared" si="67"/>
        <v>1.4598222688444717E-4</v>
      </c>
      <c r="L576" s="19"/>
    </row>
    <row r="577" spans="1:12" ht="24" customHeight="1" x14ac:dyDescent="0.2">
      <c r="A577" s="9" t="s">
        <v>1432</v>
      </c>
      <c r="B577" s="11" t="s">
        <v>1298</v>
      </c>
      <c r="C577" s="9" t="s">
        <v>34</v>
      </c>
      <c r="D577" s="9" t="s">
        <v>1299</v>
      </c>
      <c r="E577" s="10" t="s">
        <v>96</v>
      </c>
      <c r="F577" s="11">
        <v>12</v>
      </c>
      <c r="G577" s="12">
        <v>8.23</v>
      </c>
      <c r="H577" s="12">
        <f t="shared" si="68"/>
        <v>10.11</v>
      </c>
      <c r="I577" s="12">
        <f t="shared" si="69"/>
        <v>121.32</v>
      </c>
      <c r="J577" s="13">
        <f t="shared" si="67"/>
        <v>1.3829247236285297E-5</v>
      </c>
      <c r="L577" s="19"/>
    </row>
    <row r="578" spans="1:12" ht="24" customHeight="1" x14ac:dyDescent="0.2">
      <c r="A578" s="5" t="s">
        <v>1433</v>
      </c>
      <c r="B578" s="5"/>
      <c r="C578" s="5"/>
      <c r="D578" s="5" t="s">
        <v>1434</v>
      </c>
      <c r="E578" s="5"/>
      <c r="F578" s="6"/>
      <c r="G578" s="5"/>
      <c r="H578" s="5"/>
      <c r="I578" s="7">
        <f>SUM(I579:I587)</f>
        <v>28403.580000000005</v>
      </c>
      <c r="J578" s="8">
        <f t="shared" si="67"/>
        <v>3.2377195039202805E-3</v>
      </c>
    </row>
    <row r="579" spans="1:12" ht="24" customHeight="1" x14ac:dyDescent="0.2">
      <c r="A579" s="9" t="s">
        <v>1435</v>
      </c>
      <c r="B579" s="11" t="s">
        <v>1415</v>
      </c>
      <c r="C579" s="9" t="s">
        <v>25</v>
      </c>
      <c r="D579" s="9" t="s">
        <v>1416</v>
      </c>
      <c r="E579" s="10" t="s">
        <v>832</v>
      </c>
      <c r="F579" s="11">
        <v>700.16</v>
      </c>
      <c r="G579" s="12">
        <v>5.78</v>
      </c>
      <c r="H579" s="12">
        <f t="shared" ref="H579:H587" si="70">TRUNC(G579 * (1 + 22.88 / 100), 2)</f>
        <v>7.1</v>
      </c>
      <c r="I579" s="12">
        <f t="shared" ref="I579:I587" si="71">ROUND(F579*H579,2)</f>
        <v>4971.1400000000003</v>
      </c>
      <c r="J579" s="13">
        <f t="shared" si="67"/>
        <v>5.6665944696824351E-4</v>
      </c>
      <c r="L579" s="19"/>
    </row>
    <row r="580" spans="1:12" ht="24" customHeight="1" x14ac:dyDescent="0.2">
      <c r="A580" s="9" t="s">
        <v>1436</v>
      </c>
      <c r="B580" s="11" t="s">
        <v>1437</v>
      </c>
      <c r="C580" s="9" t="s">
        <v>25</v>
      </c>
      <c r="D580" s="9" t="s">
        <v>1438</v>
      </c>
      <c r="E580" s="10" t="s">
        <v>92</v>
      </c>
      <c r="F580" s="11">
        <v>91.88</v>
      </c>
      <c r="G580" s="12">
        <v>34.28</v>
      </c>
      <c r="H580" s="12">
        <f t="shared" si="70"/>
        <v>42.12</v>
      </c>
      <c r="I580" s="12">
        <f t="shared" si="71"/>
        <v>3869.99</v>
      </c>
      <c r="J580" s="13">
        <f t="shared" si="67"/>
        <v>4.4113953603652935E-4</v>
      </c>
      <c r="L580" s="19"/>
    </row>
    <row r="581" spans="1:12" ht="24" customHeight="1" x14ac:dyDescent="0.2">
      <c r="A581" s="9" t="s">
        <v>1439</v>
      </c>
      <c r="B581" s="11" t="s">
        <v>1440</v>
      </c>
      <c r="C581" s="9" t="s">
        <v>34</v>
      </c>
      <c r="D581" s="9" t="s">
        <v>1441</v>
      </c>
      <c r="E581" s="10" t="s">
        <v>1248</v>
      </c>
      <c r="F581" s="11">
        <v>391.99</v>
      </c>
      <c r="G581" s="12">
        <v>4.5599999999999996</v>
      </c>
      <c r="H581" s="12">
        <f t="shared" si="70"/>
        <v>5.6</v>
      </c>
      <c r="I581" s="12">
        <f t="shared" si="71"/>
        <v>2195.14</v>
      </c>
      <c r="J581" s="13">
        <f t="shared" si="67"/>
        <v>2.5022365461802926E-4</v>
      </c>
      <c r="L581" s="19"/>
    </row>
    <row r="582" spans="1:12" ht="48" customHeight="1" x14ac:dyDescent="0.2">
      <c r="A582" s="9" t="s">
        <v>1442</v>
      </c>
      <c r="B582" s="11" t="s">
        <v>1443</v>
      </c>
      <c r="C582" s="9" t="s">
        <v>25</v>
      </c>
      <c r="D582" s="9" t="s">
        <v>1444</v>
      </c>
      <c r="E582" s="10" t="s">
        <v>92</v>
      </c>
      <c r="F582" s="11">
        <v>104.7</v>
      </c>
      <c r="G582" s="12">
        <v>36.01</v>
      </c>
      <c r="H582" s="12">
        <f t="shared" si="70"/>
        <v>44.24</v>
      </c>
      <c r="I582" s="12">
        <f t="shared" si="71"/>
        <v>4631.93</v>
      </c>
      <c r="J582" s="13">
        <f t="shared" si="67"/>
        <v>5.2799295376827369E-4</v>
      </c>
      <c r="L582" s="19"/>
    </row>
    <row r="583" spans="1:12" ht="60" customHeight="1" x14ac:dyDescent="0.2">
      <c r="A583" s="9" t="s">
        <v>1445</v>
      </c>
      <c r="B583" s="11" t="s">
        <v>1446</v>
      </c>
      <c r="C583" s="9" t="s">
        <v>25</v>
      </c>
      <c r="D583" s="9" t="s">
        <v>1447</v>
      </c>
      <c r="E583" s="10" t="s">
        <v>92</v>
      </c>
      <c r="F583" s="11">
        <v>49.14</v>
      </c>
      <c r="G583" s="12">
        <v>45.15</v>
      </c>
      <c r="H583" s="12">
        <f t="shared" si="70"/>
        <v>55.48</v>
      </c>
      <c r="I583" s="12">
        <f t="shared" si="71"/>
        <v>2726.29</v>
      </c>
      <c r="J583" s="13">
        <f t="shared" si="67"/>
        <v>3.1076935746630603E-4</v>
      </c>
      <c r="L583" s="19"/>
    </row>
    <row r="584" spans="1:12" ht="36" customHeight="1" x14ac:dyDescent="0.2">
      <c r="A584" s="9" t="s">
        <v>1448</v>
      </c>
      <c r="B584" s="11" t="s">
        <v>1449</v>
      </c>
      <c r="C584" s="9" t="s">
        <v>25</v>
      </c>
      <c r="D584" s="9" t="s">
        <v>1450</v>
      </c>
      <c r="E584" s="10" t="s">
        <v>92</v>
      </c>
      <c r="F584" s="11">
        <v>33.29</v>
      </c>
      <c r="G584" s="12">
        <v>68.02</v>
      </c>
      <c r="H584" s="12">
        <f t="shared" si="70"/>
        <v>83.58</v>
      </c>
      <c r="I584" s="12">
        <f t="shared" si="71"/>
        <v>2782.38</v>
      </c>
      <c r="J584" s="13">
        <f t="shared" si="67"/>
        <v>3.1716304752139375E-4</v>
      </c>
      <c r="L584" s="19"/>
    </row>
    <row r="585" spans="1:12" ht="48" customHeight="1" x14ac:dyDescent="0.2">
      <c r="A585" s="9" t="s">
        <v>1451</v>
      </c>
      <c r="B585" s="11" t="s">
        <v>1427</v>
      </c>
      <c r="C585" s="9" t="s">
        <v>34</v>
      </c>
      <c r="D585" s="9" t="s">
        <v>1428</v>
      </c>
      <c r="E585" s="10" t="s">
        <v>188</v>
      </c>
      <c r="F585" s="11">
        <v>12.38</v>
      </c>
      <c r="G585" s="12">
        <v>378.05</v>
      </c>
      <c r="H585" s="12">
        <f t="shared" si="70"/>
        <v>464.54</v>
      </c>
      <c r="I585" s="12">
        <f t="shared" si="71"/>
        <v>5751.01</v>
      </c>
      <c r="J585" s="13">
        <f t="shared" si="67"/>
        <v>6.5555670250864746E-4</v>
      </c>
      <c r="L585" s="19"/>
    </row>
    <row r="586" spans="1:12" ht="48" customHeight="1" x14ac:dyDescent="0.2">
      <c r="A586" s="9" t="s">
        <v>1452</v>
      </c>
      <c r="B586" s="11" t="s">
        <v>1453</v>
      </c>
      <c r="C586" s="9" t="s">
        <v>34</v>
      </c>
      <c r="D586" s="9" t="s">
        <v>1454</v>
      </c>
      <c r="E586" s="10" t="s">
        <v>188</v>
      </c>
      <c r="F586" s="11">
        <v>2.94</v>
      </c>
      <c r="G586" s="12">
        <v>383.3</v>
      </c>
      <c r="H586" s="12">
        <f t="shared" si="70"/>
        <v>470.99</v>
      </c>
      <c r="I586" s="12">
        <f t="shared" si="71"/>
        <v>1384.71</v>
      </c>
      <c r="J586" s="13">
        <f t="shared" si="67"/>
        <v>1.5784286960564305E-4</v>
      </c>
      <c r="L586" s="19"/>
    </row>
    <row r="587" spans="1:12" ht="24" customHeight="1" x14ac:dyDescent="0.2">
      <c r="A587" s="9" t="s">
        <v>1455</v>
      </c>
      <c r="B587" s="11" t="s">
        <v>1298</v>
      </c>
      <c r="C587" s="9" t="s">
        <v>34</v>
      </c>
      <c r="D587" s="9" t="s">
        <v>1299</v>
      </c>
      <c r="E587" s="10" t="s">
        <v>96</v>
      </c>
      <c r="F587" s="11">
        <v>9</v>
      </c>
      <c r="G587" s="12">
        <v>8.23</v>
      </c>
      <c r="H587" s="12">
        <f t="shared" si="70"/>
        <v>10.11</v>
      </c>
      <c r="I587" s="12">
        <f t="shared" si="71"/>
        <v>90.99</v>
      </c>
      <c r="J587" s="13">
        <f t="shared" si="67"/>
        <v>1.0371935427213973E-5</v>
      </c>
      <c r="L587" s="19"/>
    </row>
    <row r="588" spans="1:12" ht="24" customHeight="1" x14ac:dyDescent="0.2">
      <c r="A588" s="5" t="s">
        <v>1456</v>
      </c>
      <c r="B588" s="5"/>
      <c r="C588" s="5"/>
      <c r="D588" s="5" t="s">
        <v>218</v>
      </c>
      <c r="E588" s="5"/>
      <c r="F588" s="6"/>
      <c r="G588" s="5"/>
      <c r="H588" s="5"/>
      <c r="I588" s="7">
        <f>SUM(I589:I590)</f>
        <v>13530.25</v>
      </c>
      <c r="J588" s="8">
        <f t="shared" si="67"/>
        <v>1.5423110156507513E-3</v>
      </c>
    </row>
    <row r="589" spans="1:12" ht="60" customHeight="1" x14ac:dyDescent="0.2">
      <c r="A589" s="9" t="s">
        <v>1457</v>
      </c>
      <c r="B589" s="11" t="s">
        <v>1458</v>
      </c>
      <c r="C589" s="9" t="s">
        <v>25</v>
      </c>
      <c r="D589" s="9" t="s">
        <v>1459</v>
      </c>
      <c r="E589" s="10" t="s">
        <v>92</v>
      </c>
      <c r="F589" s="11">
        <v>97.85</v>
      </c>
      <c r="G589" s="12">
        <v>70.5</v>
      </c>
      <c r="H589" s="12">
        <f>TRUNC(G589 * (1 + 22.88 / 100), 2)</f>
        <v>86.63</v>
      </c>
      <c r="I589" s="12">
        <f>ROUND(F589*H589,2)</f>
        <v>8476.75</v>
      </c>
      <c r="J589" s="13">
        <f t="shared" si="67"/>
        <v>9.6626336556364487E-4</v>
      </c>
      <c r="L589" s="19"/>
    </row>
    <row r="590" spans="1:12" ht="36" customHeight="1" x14ac:dyDescent="0.2">
      <c r="A590" s="9" t="s">
        <v>1460</v>
      </c>
      <c r="B590" s="11" t="s">
        <v>1461</v>
      </c>
      <c r="C590" s="9" t="s">
        <v>25</v>
      </c>
      <c r="D590" s="9" t="s">
        <v>1462</v>
      </c>
      <c r="E590" s="10" t="s">
        <v>92</v>
      </c>
      <c r="F590" s="11">
        <v>45</v>
      </c>
      <c r="G590" s="12">
        <v>91.39</v>
      </c>
      <c r="H590" s="12">
        <f>TRUNC(G590 * (1 + 22.88 / 100), 2)</f>
        <v>112.3</v>
      </c>
      <c r="I590" s="12">
        <f>ROUND(F590*H590,2)</f>
        <v>5053.5</v>
      </c>
      <c r="J590" s="13">
        <f t="shared" si="67"/>
        <v>5.7604765008710643E-4</v>
      </c>
      <c r="L590" s="19"/>
    </row>
    <row r="591" spans="1:12" ht="24" customHeight="1" x14ac:dyDescent="0.2">
      <c r="A591" s="5" t="s">
        <v>1463</v>
      </c>
      <c r="B591" s="5"/>
      <c r="C591" s="5"/>
      <c r="D591" s="5" t="s">
        <v>235</v>
      </c>
      <c r="E591" s="5"/>
      <c r="F591" s="6"/>
      <c r="G591" s="5"/>
      <c r="H591" s="5"/>
      <c r="I591" s="7">
        <f>I592+I595</f>
        <v>6647.67</v>
      </c>
      <c r="J591" s="8">
        <f t="shared" si="67"/>
        <v>7.577668313158316E-4</v>
      </c>
    </row>
    <row r="592" spans="1:12" ht="24" customHeight="1" x14ac:dyDescent="0.2">
      <c r="A592" s="5" t="s">
        <v>1464</v>
      </c>
      <c r="B592" s="5"/>
      <c r="C592" s="5"/>
      <c r="D592" s="5" t="s">
        <v>237</v>
      </c>
      <c r="E592" s="5"/>
      <c r="F592" s="6"/>
      <c r="G592" s="5"/>
      <c r="H592" s="5"/>
      <c r="I592" s="7">
        <f>SUM(I593:I594)</f>
        <v>3658.64</v>
      </c>
      <c r="J592" s="8">
        <f t="shared" si="67"/>
        <v>4.1704778361822324E-4</v>
      </c>
    </row>
    <row r="593" spans="1:12" ht="48" customHeight="1" x14ac:dyDescent="0.2">
      <c r="A593" s="9" t="s">
        <v>1465</v>
      </c>
      <c r="B593" s="11" t="s">
        <v>239</v>
      </c>
      <c r="C593" s="9" t="s">
        <v>25</v>
      </c>
      <c r="D593" s="9" t="s">
        <v>240</v>
      </c>
      <c r="E593" s="10" t="s">
        <v>92</v>
      </c>
      <c r="F593" s="11">
        <v>126.86</v>
      </c>
      <c r="G593" s="12">
        <v>4.25</v>
      </c>
      <c r="H593" s="12">
        <f>TRUNC(G593 * (1 + 22.88 / 100), 2)</f>
        <v>5.22</v>
      </c>
      <c r="I593" s="12">
        <f>ROUND(F593*H593,2)</f>
        <v>662.21</v>
      </c>
      <c r="J593" s="13">
        <f t="shared" si="67"/>
        <v>7.5485211113917634E-5</v>
      </c>
      <c r="L593" s="19"/>
    </row>
    <row r="594" spans="1:12" ht="60" customHeight="1" x14ac:dyDescent="0.2">
      <c r="A594" s="9" t="s">
        <v>1466</v>
      </c>
      <c r="B594" s="11" t="s">
        <v>242</v>
      </c>
      <c r="C594" s="9" t="s">
        <v>25</v>
      </c>
      <c r="D594" s="9" t="s">
        <v>243</v>
      </c>
      <c r="E594" s="10" t="s">
        <v>92</v>
      </c>
      <c r="F594" s="11">
        <v>126.86</v>
      </c>
      <c r="G594" s="12">
        <v>19.23</v>
      </c>
      <c r="H594" s="12">
        <f>TRUNC(G594 * (1 + 22.88 / 100), 2)</f>
        <v>23.62</v>
      </c>
      <c r="I594" s="12">
        <f>ROUND(F594*H594,2)</f>
        <v>2996.43</v>
      </c>
      <c r="J594" s="13">
        <f t="shared" si="67"/>
        <v>3.4156257250430558E-4</v>
      </c>
      <c r="L594" s="19"/>
    </row>
    <row r="595" spans="1:12" ht="24" customHeight="1" x14ac:dyDescent="0.2">
      <c r="A595" s="5" t="s">
        <v>1467</v>
      </c>
      <c r="B595" s="5"/>
      <c r="C595" s="5"/>
      <c r="D595" s="5" t="s">
        <v>1468</v>
      </c>
      <c r="E595" s="5"/>
      <c r="F595" s="6"/>
      <c r="G595" s="5"/>
      <c r="H595" s="5"/>
      <c r="I595" s="7">
        <f>SUM(I596:I597)</f>
        <v>2989.03</v>
      </c>
      <c r="J595" s="8">
        <f t="shared" si="67"/>
        <v>3.4071904769760836E-4</v>
      </c>
    </row>
    <row r="596" spans="1:12" ht="60" customHeight="1" x14ac:dyDescent="0.2">
      <c r="A596" s="9" t="s">
        <v>1469</v>
      </c>
      <c r="B596" s="11" t="s">
        <v>1470</v>
      </c>
      <c r="C596" s="9" t="s">
        <v>25</v>
      </c>
      <c r="D596" s="9" t="s">
        <v>1471</v>
      </c>
      <c r="E596" s="10" t="s">
        <v>92</v>
      </c>
      <c r="F596" s="11">
        <v>68.84</v>
      </c>
      <c r="G596" s="12">
        <v>5.5</v>
      </c>
      <c r="H596" s="12">
        <f>TRUNC(G596 * (1 + 22.88 / 100), 2)</f>
        <v>6.75</v>
      </c>
      <c r="I596" s="12">
        <f>ROUND(F596*H596,2)</f>
        <v>464.67</v>
      </c>
      <c r="J596" s="13">
        <f t="shared" si="67"/>
        <v>5.2967658368650588E-5</v>
      </c>
      <c r="L596" s="19"/>
    </row>
    <row r="597" spans="1:12" ht="48" customHeight="1" x14ac:dyDescent="0.2">
      <c r="A597" s="9" t="s">
        <v>1472</v>
      </c>
      <c r="B597" s="11" t="s">
        <v>1473</v>
      </c>
      <c r="C597" s="9" t="s">
        <v>25</v>
      </c>
      <c r="D597" s="9" t="s">
        <v>1474</v>
      </c>
      <c r="E597" s="10" t="s">
        <v>92</v>
      </c>
      <c r="F597" s="11">
        <v>68.84</v>
      </c>
      <c r="G597" s="12">
        <v>29.85</v>
      </c>
      <c r="H597" s="12">
        <f>TRUNC(G597 * (1 + 22.88 / 100), 2)</f>
        <v>36.67</v>
      </c>
      <c r="I597" s="12">
        <f>ROUND(F597*H597,2)</f>
        <v>2524.36</v>
      </c>
      <c r="J597" s="13">
        <f t="shared" si="67"/>
        <v>2.8775138932895779E-4</v>
      </c>
      <c r="L597" s="19"/>
    </row>
    <row r="598" spans="1:12" ht="24" customHeight="1" x14ac:dyDescent="0.2">
      <c r="A598" s="5" t="s">
        <v>1475</v>
      </c>
      <c r="B598" s="5"/>
      <c r="C598" s="5"/>
      <c r="D598" s="5" t="s">
        <v>253</v>
      </c>
      <c r="E598" s="5"/>
      <c r="F598" s="6"/>
      <c r="G598" s="5"/>
      <c r="H598" s="5"/>
      <c r="I598" s="7">
        <f>I599</f>
        <v>5797.91</v>
      </c>
      <c r="J598" s="8">
        <f t="shared" si="67"/>
        <v>6.6090282594568814E-4</v>
      </c>
    </row>
    <row r="599" spans="1:12" ht="36" customHeight="1" x14ac:dyDescent="0.2">
      <c r="A599" s="9" t="s">
        <v>1476</v>
      </c>
      <c r="B599" s="11" t="s">
        <v>1477</v>
      </c>
      <c r="C599" s="9" t="s">
        <v>25</v>
      </c>
      <c r="D599" s="9" t="s">
        <v>1478</v>
      </c>
      <c r="E599" s="10" t="s">
        <v>92</v>
      </c>
      <c r="F599" s="11">
        <v>179.78</v>
      </c>
      <c r="G599" s="12">
        <v>26.25</v>
      </c>
      <c r="H599" s="12">
        <f>TRUNC(G599 * (1 + 22.88 / 100), 2)</f>
        <v>32.25</v>
      </c>
      <c r="I599" s="12">
        <f>ROUND(F599*H599,2)</f>
        <v>5797.91</v>
      </c>
      <c r="J599" s="13">
        <f t="shared" si="67"/>
        <v>6.6090282594568814E-4</v>
      </c>
      <c r="L599" s="19"/>
    </row>
    <row r="600" spans="1:12" ht="24" customHeight="1" x14ac:dyDescent="0.2">
      <c r="A600" s="5" t="s">
        <v>1479</v>
      </c>
      <c r="B600" s="5"/>
      <c r="C600" s="5"/>
      <c r="D600" s="5" t="s">
        <v>278</v>
      </c>
      <c r="E600" s="5"/>
      <c r="F600" s="6"/>
      <c r="G600" s="5"/>
      <c r="H600" s="5"/>
      <c r="I600" s="7">
        <f>I601+I605+I608</f>
        <v>11912.8</v>
      </c>
      <c r="J600" s="8">
        <f t="shared" si="67"/>
        <v>1.357938150976092E-3</v>
      </c>
    </row>
    <row r="601" spans="1:12" ht="24" customHeight="1" x14ac:dyDescent="0.2">
      <c r="A601" s="5" t="s">
        <v>1480</v>
      </c>
      <c r="B601" s="5"/>
      <c r="C601" s="5"/>
      <c r="D601" s="5" t="s">
        <v>280</v>
      </c>
      <c r="E601" s="5"/>
      <c r="F601" s="6"/>
      <c r="G601" s="5"/>
      <c r="H601" s="5"/>
      <c r="I601" s="7">
        <f>SUM(I602:I604)</f>
        <v>3524.17</v>
      </c>
      <c r="J601" s="8">
        <f t="shared" si="67"/>
        <v>4.017195700024692E-4</v>
      </c>
    </row>
    <row r="602" spans="1:12" ht="24" customHeight="1" x14ac:dyDescent="0.2">
      <c r="A602" s="9" t="s">
        <v>1481</v>
      </c>
      <c r="B602" s="11" t="s">
        <v>285</v>
      </c>
      <c r="C602" s="9" t="s">
        <v>25</v>
      </c>
      <c r="D602" s="9" t="s">
        <v>286</v>
      </c>
      <c r="E602" s="10" t="s">
        <v>92</v>
      </c>
      <c r="F602" s="11">
        <v>126.86</v>
      </c>
      <c r="G602" s="12">
        <v>2.41</v>
      </c>
      <c r="H602" s="12">
        <f>TRUNC(G602 * (1 + 22.88 / 100), 2)</f>
        <v>2.96</v>
      </c>
      <c r="I602" s="12">
        <f>ROUND(F602*H602,2)</f>
        <v>375.51</v>
      </c>
      <c r="J602" s="13">
        <f t="shared" si="67"/>
        <v>4.280432434633607E-5</v>
      </c>
      <c r="L602" s="19"/>
    </row>
    <row r="603" spans="1:12" ht="24" customHeight="1" x14ac:dyDescent="0.2">
      <c r="A603" s="9" t="s">
        <v>1482</v>
      </c>
      <c r="B603" s="11" t="s">
        <v>288</v>
      </c>
      <c r="C603" s="9" t="s">
        <v>25</v>
      </c>
      <c r="D603" s="9" t="s">
        <v>289</v>
      </c>
      <c r="E603" s="10" t="s">
        <v>92</v>
      </c>
      <c r="F603" s="11">
        <v>126.86</v>
      </c>
      <c r="G603" s="12">
        <v>8.8800000000000008</v>
      </c>
      <c r="H603" s="12">
        <f>TRUNC(G603 * (1 + 22.88 / 100), 2)</f>
        <v>10.91</v>
      </c>
      <c r="I603" s="12">
        <f>ROUND(F603*H603,2)</f>
        <v>1384.04</v>
      </c>
      <c r="J603" s="13">
        <f t="shared" si="67"/>
        <v>1.5776649641368533E-4</v>
      </c>
      <c r="L603" s="19"/>
    </row>
    <row r="604" spans="1:12" ht="24" customHeight="1" x14ac:dyDescent="0.2">
      <c r="A604" s="9" t="s">
        <v>1483</v>
      </c>
      <c r="B604" s="11" t="s">
        <v>291</v>
      </c>
      <c r="C604" s="9" t="s">
        <v>25</v>
      </c>
      <c r="D604" s="9" t="s">
        <v>292</v>
      </c>
      <c r="E604" s="10" t="s">
        <v>92</v>
      </c>
      <c r="F604" s="11">
        <v>126.86</v>
      </c>
      <c r="G604" s="12">
        <v>11.32</v>
      </c>
      <c r="H604" s="12">
        <f>TRUNC(G604 * (1 + 22.88 / 100), 2)</f>
        <v>13.91</v>
      </c>
      <c r="I604" s="12">
        <f>ROUND(F604*H604,2)</f>
        <v>1764.62</v>
      </c>
      <c r="J604" s="13">
        <f t="shared" si="67"/>
        <v>2.0114874924244774E-4</v>
      </c>
      <c r="L604" s="19"/>
    </row>
    <row r="605" spans="1:12" ht="24" customHeight="1" x14ac:dyDescent="0.2">
      <c r="A605" s="5" t="s">
        <v>1484</v>
      </c>
      <c r="B605" s="5"/>
      <c r="C605" s="5"/>
      <c r="D605" s="5" t="s">
        <v>1485</v>
      </c>
      <c r="E605" s="5"/>
      <c r="F605" s="6"/>
      <c r="G605" s="5"/>
      <c r="H605" s="5"/>
      <c r="I605" s="7">
        <f>SUM(I606:I607)</f>
        <v>5411.3099999999995</v>
      </c>
      <c r="J605" s="8">
        <f t="shared" si="67"/>
        <v>6.1683435428769361E-4</v>
      </c>
    </row>
    <row r="606" spans="1:12" ht="24" customHeight="1" x14ac:dyDescent="0.2">
      <c r="A606" s="9" t="s">
        <v>1486</v>
      </c>
      <c r="B606" s="11" t="s">
        <v>1487</v>
      </c>
      <c r="C606" s="9" t="s">
        <v>34</v>
      </c>
      <c r="D606" s="9" t="s">
        <v>1488</v>
      </c>
      <c r="E606" s="10" t="s">
        <v>192</v>
      </c>
      <c r="F606" s="11">
        <v>93.67</v>
      </c>
      <c r="G606" s="12">
        <v>20.91</v>
      </c>
      <c r="H606" s="12">
        <f>TRUNC(G606 * (1 + 22.88 / 100), 2)</f>
        <v>25.69</v>
      </c>
      <c r="I606" s="12">
        <f>ROUND(F606*H606,2)</f>
        <v>2406.38</v>
      </c>
      <c r="J606" s="13">
        <f t="shared" si="67"/>
        <v>2.7430286815407367E-4</v>
      </c>
      <c r="L606" s="19"/>
    </row>
    <row r="607" spans="1:12" ht="24" customHeight="1" x14ac:dyDescent="0.2">
      <c r="A607" s="9" t="s">
        <v>1489</v>
      </c>
      <c r="B607" s="11" t="s">
        <v>1490</v>
      </c>
      <c r="C607" s="9" t="s">
        <v>25</v>
      </c>
      <c r="D607" s="9" t="s">
        <v>1491</v>
      </c>
      <c r="E607" s="10" t="s">
        <v>92</v>
      </c>
      <c r="F607" s="11">
        <v>93.67</v>
      </c>
      <c r="G607" s="12">
        <v>26.11</v>
      </c>
      <c r="H607" s="12">
        <f>TRUNC(G607 * (1 + 22.88 / 100), 2)</f>
        <v>32.08</v>
      </c>
      <c r="I607" s="12">
        <f>ROUND(F607*H607,2)</f>
        <v>3004.93</v>
      </c>
      <c r="J607" s="13">
        <f t="shared" si="67"/>
        <v>3.4253148613361999E-4</v>
      </c>
      <c r="L607" s="19"/>
    </row>
    <row r="608" spans="1:12" ht="24" customHeight="1" x14ac:dyDescent="0.2">
      <c r="A608" s="5" t="s">
        <v>1492</v>
      </c>
      <c r="B608" s="5"/>
      <c r="C608" s="5"/>
      <c r="D608" s="5" t="s">
        <v>1493</v>
      </c>
      <c r="E608" s="5"/>
      <c r="F608" s="6"/>
      <c r="G608" s="5"/>
      <c r="H608" s="5"/>
      <c r="I608" s="7">
        <f>SUM(I609:I611)</f>
        <v>2977.3199999999997</v>
      </c>
      <c r="J608" s="8">
        <f t="shared" si="67"/>
        <v>3.3938422668592928E-4</v>
      </c>
    </row>
    <row r="609" spans="1:12" ht="24" customHeight="1" x14ac:dyDescent="0.2">
      <c r="A609" s="9" t="s">
        <v>1494</v>
      </c>
      <c r="B609" s="11" t="s">
        <v>1495</v>
      </c>
      <c r="C609" s="9" t="s">
        <v>25</v>
      </c>
      <c r="D609" s="9" t="s">
        <v>1496</v>
      </c>
      <c r="E609" s="10" t="s">
        <v>92</v>
      </c>
      <c r="F609" s="11">
        <v>68.84</v>
      </c>
      <c r="G609" s="12">
        <v>2.37</v>
      </c>
      <c r="H609" s="12">
        <f>TRUNC(G609 * (1 + 22.88 / 100), 2)</f>
        <v>2.91</v>
      </c>
      <c r="I609" s="12">
        <f>ROUND(F609*H609,2)</f>
        <v>200.32</v>
      </c>
      <c r="J609" s="13">
        <f t="shared" si="67"/>
        <v>2.2834444496972228E-5</v>
      </c>
      <c r="L609" s="19"/>
    </row>
    <row r="610" spans="1:12" ht="24" customHeight="1" x14ac:dyDescent="0.2">
      <c r="A610" s="9" t="s">
        <v>1497</v>
      </c>
      <c r="B610" s="11" t="s">
        <v>1498</v>
      </c>
      <c r="C610" s="9" t="s">
        <v>25</v>
      </c>
      <c r="D610" s="9" t="s">
        <v>1499</v>
      </c>
      <c r="E610" s="10" t="s">
        <v>92</v>
      </c>
      <c r="F610" s="11">
        <v>68.84</v>
      </c>
      <c r="G610" s="12">
        <v>21.51</v>
      </c>
      <c r="H610" s="12">
        <f>TRUNC(G610 * (1 + 22.88 / 100), 2)</f>
        <v>26.43</v>
      </c>
      <c r="I610" s="12">
        <f>ROUND(F610*H610,2)</f>
        <v>1819.44</v>
      </c>
      <c r="J610" s="13">
        <f t="shared" si="67"/>
        <v>2.0739767220233205E-4</v>
      </c>
      <c r="L610" s="19"/>
    </row>
    <row r="611" spans="1:12" ht="24" customHeight="1" x14ac:dyDescent="0.2">
      <c r="A611" s="9" t="s">
        <v>1500</v>
      </c>
      <c r="B611" s="11" t="s">
        <v>291</v>
      </c>
      <c r="C611" s="9" t="s">
        <v>25</v>
      </c>
      <c r="D611" s="9" t="s">
        <v>292</v>
      </c>
      <c r="E611" s="10" t="s">
        <v>92</v>
      </c>
      <c r="F611" s="11">
        <v>68.84</v>
      </c>
      <c r="G611" s="12">
        <v>11.32</v>
      </c>
      <c r="H611" s="12">
        <f>TRUNC(G611 * (1 + 22.88 / 100), 2)</f>
        <v>13.91</v>
      </c>
      <c r="I611" s="12">
        <f>ROUND(F611*H611,2)</f>
        <v>957.56</v>
      </c>
      <c r="J611" s="13">
        <f t="shared" si="67"/>
        <v>1.0915210998662503E-4</v>
      </c>
      <c r="L611" s="19"/>
    </row>
    <row r="612" spans="1:12" ht="24" customHeight="1" x14ac:dyDescent="0.2">
      <c r="A612" s="5" t="s">
        <v>1501</v>
      </c>
      <c r="B612" s="5"/>
      <c r="C612" s="5"/>
      <c r="D612" s="5" t="s">
        <v>316</v>
      </c>
      <c r="E612" s="5"/>
      <c r="F612" s="6"/>
      <c r="G612" s="5"/>
      <c r="H612" s="5"/>
      <c r="I612" s="7">
        <f>SUM(I613:I617)</f>
        <v>46321.08</v>
      </c>
      <c r="J612" s="8">
        <f t="shared" si="67"/>
        <v>5.2801324395956991E-3</v>
      </c>
    </row>
    <row r="613" spans="1:12" ht="60" customHeight="1" x14ac:dyDescent="0.2">
      <c r="A613" s="9" t="s">
        <v>1502</v>
      </c>
      <c r="B613" s="11" t="s">
        <v>1503</v>
      </c>
      <c r="C613" s="9" t="s">
        <v>25</v>
      </c>
      <c r="D613" s="9" t="s">
        <v>1504</v>
      </c>
      <c r="E613" s="10" t="s">
        <v>173</v>
      </c>
      <c r="F613" s="11">
        <v>75</v>
      </c>
      <c r="G613" s="12">
        <v>425.87</v>
      </c>
      <c r="H613" s="12">
        <f>TRUNC(G613 * (1 + 22.88 / 100), 2)</f>
        <v>523.29999999999995</v>
      </c>
      <c r="I613" s="12">
        <f>ROUND(F613*H613,2)</f>
        <v>39247.5</v>
      </c>
      <c r="J613" s="13">
        <f t="shared" si="67"/>
        <v>4.4738161960608909E-3</v>
      </c>
      <c r="L613" s="19"/>
    </row>
    <row r="614" spans="1:12" ht="24" customHeight="1" x14ac:dyDescent="0.2">
      <c r="A614" s="9" t="s">
        <v>1505</v>
      </c>
      <c r="B614" s="11" t="s">
        <v>1506</v>
      </c>
      <c r="C614" s="9" t="s">
        <v>25</v>
      </c>
      <c r="D614" s="9" t="s">
        <v>1507</v>
      </c>
      <c r="E614" s="10" t="s">
        <v>92</v>
      </c>
      <c r="F614" s="11">
        <v>4.2</v>
      </c>
      <c r="G614" s="12">
        <v>227.77</v>
      </c>
      <c r="H614" s="12">
        <f>TRUNC(G614 * (1 + 22.88 / 100), 2)</f>
        <v>279.88</v>
      </c>
      <c r="I614" s="12">
        <f>ROUND(F614*H614,2)</f>
        <v>1175.5</v>
      </c>
      <c r="J614" s="13">
        <f t="shared" si="67"/>
        <v>1.3399505544224669E-4</v>
      </c>
      <c r="L614" s="19"/>
    </row>
    <row r="615" spans="1:12" ht="24" customHeight="1" x14ac:dyDescent="0.2">
      <c r="A615" s="9" t="s">
        <v>1508</v>
      </c>
      <c r="B615" s="11" t="s">
        <v>1509</v>
      </c>
      <c r="C615" s="9" t="s">
        <v>25</v>
      </c>
      <c r="D615" s="9" t="s">
        <v>1510</v>
      </c>
      <c r="E615" s="10" t="s">
        <v>92</v>
      </c>
      <c r="F615" s="11">
        <v>4.2</v>
      </c>
      <c r="G615" s="12">
        <v>413.58</v>
      </c>
      <c r="H615" s="12">
        <f>TRUNC(G615 * (1 + 22.88 / 100), 2)</f>
        <v>508.2</v>
      </c>
      <c r="I615" s="12">
        <f>ROUND(F615*H615,2)</f>
        <v>2134.44</v>
      </c>
      <c r="J615" s="13">
        <f t="shared" si="67"/>
        <v>2.4330447140633689E-4</v>
      </c>
      <c r="L615" s="19"/>
    </row>
    <row r="616" spans="1:12" ht="24" customHeight="1" x14ac:dyDescent="0.2">
      <c r="A616" s="9" t="s">
        <v>1511</v>
      </c>
      <c r="B616" s="11" t="s">
        <v>1512</v>
      </c>
      <c r="C616" s="9" t="s">
        <v>34</v>
      </c>
      <c r="D616" s="9" t="s">
        <v>1513</v>
      </c>
      <c r="E616" s="10" t="s">
        <v>96</v>
      </c>
      <c r="F616" s="11">
        <v>2</v>
      </c>
      <c r="G616" s="12">
        <v>126.07</v>
      </c>
      <c r="H616" s="12">
        <f>TRUNC(G616 * (1 + 22.88 / 100), 2)</f>
        <v>154.91</v>
      </c>
      <c r="I616" s="12">
        <f>ROUND(F616*H616,2)</f>
        <v>309.82</v>
      </c>
      <c r="J616" s="13">
        <f t="shared" si="67"/>
        <v>3.5316331839316773E-5</v>
      </c>
      <c r="L616" s="19"/>
    </row>
    <row r="617" spans="1:12" ht="60" customHeight="1" x14ac:dyDescent="0.2">
      <c r="A617" s="9" t="s">
        <v>1514</v>
      </c>
      <c r="B617" s="11" t="s">
        <v>318</v>
      </c>
      <c r="C617" s="9" t="s">
        <v>34</v>
      </c>
      <c r="D617" s="9" t="s">
        <v>319</v>
      </c>
      <c r="E617" s="10" t="s">
        <v>96</v>
      </c>
      <c r="F617" s="11">
        <v>2</v>
      </c>
      <c r="G617" s="12">
        <v>1405.37</v>
      </c>
      <c r="H617" s="12">
        <f>TRUNC(G617 * (1 + 22.88 / 100), 2)</f>
        <v>1726.91</v>
      </c>
      <c r="I617" s="12">
        <f>ROUND(F617*H617,2)</f>
        <v>3453.82</v>
      </c>
      <c r="J617" s="13">
        <f t="shared" si="67"/>
        <v>3.9370038484690811E-4</v>
      </c>
      <c r="L617" s="19"/>
    </row>
    <row r="618" spans="1:12" ht="24" customHeight="1" x14ac:dyDescent="0.2">
      <c r="A618" s="5" t="s">
        <v>1515</v>
      </c>
      <c r="B618" s="5"/>
      <c r="C618" s="5"/>
      <c r="D618" s="5" t="s">
        <v>1516</v>
      </c>
      <c r="E618" s="5"/>
      <c r="F618" s="6"/>
      <c r="G618" s="5"/>
      <c r="H618" s="5"/>
      <c r="I618" s="7">
        <f>SUM(I619:I622)</f>
        <v>24194.620000000003</v>
      </c>
      <c r="J618" s="8">
        <f t="shared" si="67"/>
        <v>2.7579408322450792E-3</v>
      </c>
    </row>
    <row r="619" spans="1:12" ht="48" customHeight="1" x14ac:dyDescent="0.2">
      <c r="A619" s="9" t="s">
        <v>1517</v>
      </c>
      <c r="B619" s="11" t="s">
        <v>395</v>
      </c>
      <c r="C619" s="9" t="s">
        <v>25</v>
      </c>
      <c r="D619" s="9" t="s">
        <v>396</v>
      </c>
      <c r="E619" s="10" t="s">
        <v>92</v>
      </c>
      <c r="F619" s="11">
        <v>117.33</v>
      </c>
      <c r="G619" s="12">
        <v>43.85</v>
      </c>
      <c r="H619" s="12">
        <f>TRUNC(G619 * (1 + 22.88 / 100), 2)</f>
        <v>53.88</v>
      </c>
      <c r="I619" s="12">
        <f>ROUND(F619*H619,2)</f>
        <v>6321.74</v>
      </c>
      <c r="J619" s="13">
        <f t="shared" si="67"/>
        <v>7.2061412317436715E-4</v>
      </c>
      <c r="L619" s="19"/>
    </row>
    <row r="620" spans="1:12" ht="36" customHeight="1" x14ac:dyDescent="0.2">
      <c r="A620" s="9" t="s">
        <v>1518</v>
      </c>
      <c r="B620" s="11" t="s">
        <v>383</v>
      </c>
      <c r="C620" s="9" t="s">
        <v>25</v>
      </c>
      <c r="D620" s="9" t="s">
        <v>384</v>
      </c>
      <c r="E620" s="10" t="s">
        <v>92</v>
      </c>
      <c r="F620" s="11">
        <v>117.33</v>
      </c>
      <c r="G620" s="12">
        <v>74.569999999999993</v>
      </c>
      <c r="H620" s="12">
        <f>TRUNC(G620 * (1 + 22.88 / 100), 2)</f>
        <v>91.63</v>
      </c>
      <c r="I620" s="12">
        <f>ROUND(F620*H620,2)</f>
        <v>10750.95</v>
      </c>
      <c r="J620" s="13">
        <f t="shared" si="67"/>
        <v>1.2254990568326858E-3</v>
      </c>
      <c r="L620" s="19"/>
    </row>
    <row r="621" spans="1:12" ht="24" customHeight="1" x14ac:dyDescent="0.2">
      <c r="A621" s="9" t="s">
        <v>1519</v>
      </c>
      <c r="B621" s="11" t="s">
        <v>386</v>
      </c>
      <c r="C621" s="9" t="s">
        <v>34</v>
      </c>
      <c r="D621" s="9" t="s">
        <v>387</v>
      </c>
      <c r="E621" s="10" t="s">
        <v>192</v>
      </c>
      <c r="F621" s="11">
        <v>117.33</v>
      </c>
      <c r="G621" s="12">
        <v>8.83</v>
      </c>
      <c r="H621" s="12">
        <f>TRUNC(G621 * (1 + 22.88 / 100), 2)</f>
        <v>10.85</v>
      </c>
      <c r="I621" s="12">
        <f>ROUND(F621*H621,2)</f>
        <v>1273.03</v>
      </c>
      <c r="J621" s="13">
        <f t="shared" si="67"/>
        <v>1.4511248441483905E-4</v>
      </c>
      <c r="L621" s="19"/>
    </row>
    <row r="622" spans="1:12" ht="48" customHeight="1" x14ac:dyDescent="0.2">
      <c r="A622" s="9" t="s">
        <v>1520</v>
      </c>
      <c r="B622" s="11" t="s">
        <v>371</v>
      </c>
      <c r="C622" s="9" t="s">
        <v>25</v>
      </c>
      <c r="D622" s="9" t="s">
        <v>372</v>
      </c>
      <c r="E622" s="10" t="s">
        <v>92</v>
      </c>
      <c r="F622" s="11">
        <v>117.33</v>
      </c>
      <c r="G622" s="12">
        <v>40.57</v>
      </c>
      <c r="H622" s="12">
        <f>TRUNC(G622 * (1 + 22.88 / 100), 2)</f>
        <v>49.85</v>
      </c>
      <c r="I622" s="12">
        <f>ROUND(F622*H622,2)</f>
        <v>5848.9</v>
      </c>
      <c r="J622" s="13">
        <f t="shared" si="67"/>
        <v>6.6671516782318722E-4</v>
      </c>
      <c r="L622" s="19"/>
    </row>
    <row r="623" spans="1:12" ht="24" customHeight="1" x14ac:dyDescent="0.2">
      <c r="A623" s="5" t="s">
        <v>1521</v>
      </c>
      <c r="B623" s="5"/>
      <c r="C623" s="5"/>
      <c r="D623" s="5" t="s">
        <v>410</v>
      </c>
      <c r="E623" s="5"/>
      <c r="F623" s="6"/>
      <c r="G623" s="5"/>
      <c r="H623" s="5"/>
      <c r="I623" s="7">
        <f>I624</f>
        <v>610865.12</v>
      </c>
      <c r="J623" s="8">
        <f t="shared" si="67"/>
        <v>6.9632416522445492E-2</v>
      </c>
    </row>
    <row r="624" spans="1:12" ht="24" customHeight="1" x14ac:dyDescent="0.2">
      <c r="A624" s="5" t="s">
        <v>1522</v>
      </c>
      <c r="B624" s="5"/>
      <c r="C624" s="5"/>
      <c r="D624" s="5" t="s">
        <v>412</v>
      </c>
      <c r="E624" s="5"/>
      <c r="F624" s="6"/>
      <c r="G624" s="5"/>
      <c r="H624" s="5"/>
      <c r="I624" s="7">
        <f>SUM(I625:I639)</f>
        <v>610865.12</v>
      </c>
      <c r="J624" s="8">
        <f t="shared" ref="J624:J646" si="72">I624 / 8772711.77</f>
        <v>6.9632416522445492E-2</v>
      </c>
    </row>
    <row r="625" spans="1:12" ht="72" customHeight="1" x14ac:dyDescent="0.2">
      <c r="A625" s="9" t="s">
        <v>1523</v>
      </c>
      <c r="B625" s="11" t="s">
        <v>1524</v>
      </c>
      <c r="C625" s="9" t="s">
        <v>34</v>
      </c>
      <c r="D625" s="9" t="s">
        <v>1525</v>
      </c>
      <c r="E625" s="10" t="s">
        <v>96</v>
      </c>
      <c r="F625" s="11">
        <v>1</v>
      </c>
      <c r="G625" s="12">
        <v>289332.49</v>
      </c>
      <c r="H625" s="12">
        <f>ROUND(G625*1.1528,2)</f>
        <v>333542.49</v>
      </c>
      <c r="I625" s="12">
        <f>ROUND(F625*H625,2)</f>
        <v>333542.49</v>
      </c>
      <c r="J625" s="13">
        <f t="shared" si="72"/>
        <v>3.8020454648996178E-2</v>
      </c>
      <c r="L625" s="19"/>
    </row>
    <row r="626" spans="1:12" s="18" customFormat="1" ht="72" customHeight="1" x14ac:dyDescent="0.2">
      <c r="A626" s="22"/>
      <c r="B626" s="23"/>
      <c r="C626" s="22"/>
      <c r="D626" s="22"/>
      <c r="E626" s="24"/>
      <c r="F626" s="23"/>
      <c r="G626" s="25"/>
      <c r="H626" s="25"/>
      <c r="I626" s="25"/>
      <c r="J626" s="13"/>
      <c r="L626" s="19"/>
    </row>
    <row r="627" spans="1:12" ht="24" customHeight="1" x14ac:dyDescent="0.2">
      <c r="A627" s="9" t="s">
        <v>1526</v>
      </c>
      <c r="B627" s="11" t="s">
        <v>1527</v>
      </c>
      <c r="C627" s="9" t="s">
        <v>34</v>
      </c>
      <c r="D627" s="9" t="s">
        <v>1528</v>
      </c>
      <c r="E627" s="10" t="s">
        <v>96</v>
      </c>
      <c r="F627" s="11">
        <v>1</v>
      </c>
      <c r="G627" s="12">
        <v>5775.93</v>
      </c>
      <c r="H627" s="12">
        <f t="shared" ref="H627:H639" si="73">TRUNC(G627 * (1 + 22.88 / 100), 2)</f>
        <v>7097.46</v>
      </c>
      <c r="I627" s="12">
        <f t="shared" ref="I627:I639" si="74">ROUND(F627*H627,2)</f>
        <v>7097.46</v>
      </c>
      <c r="J627" s="13">
        <f t="shared" si="72"/>
        <v>8.0903832088398821E-4</v>
      </c>
      <c r="L627" s="19"/>
    </row>
    <row r="628" spans="1:12" ht="24" customHeight="1" x14ac:dyDescent="0.2">
      <c r="A628" s="9" t="s">
        <v>1529</v>
      </c>
      <c r="B628" s="11" t="s">
        <v>1530</v>
      </c>
      <c r="C628" s="9" t="s">
        <v>34</v>
      </c>
      <c r="D628" s="9" t="s">
        <v>1531</v>
      </c>
      <c r="E628" s="10" t="s">
        <v>96</v>
      </c>
      <c r="F628" s="11">
        <v>1</v>
      </c>
      <c r="G628" s="12">
        <v>16340.94</v>
      </c>
      <c r="H628" s="12">
        <f t="shared" si="73"/>
        <v>20079.740000000002</v>
      </c>
      <c r="I628" s="12">
        <f t="shared" si="74"/>
        <v>20079.740000000002</v>
      </c>
      <c r="J628" s="13">
        <f t="shared" si="72"/>
        <v>2.2888863245988079E-3</v>
      </c>
      <c r="L628" s="19"/>
    </row>
    <row r="629" spans="1:12" ht="24" customHeight="1" x14ac:dyDescent="0.2">
      <c r="A629" s="9" t="s">
        <v>1532</v>
      </c>
      <c r="B629" s="11" t="s">
        <v>1533</v>
      </c>
      <c r="C629" s="9" t="s">
        <v>34</v>
      </c>
      <c r="D629" s="9" t="s">
        <v>1534</v>
      </c>
      <c r="E629" s="10" t="s">
        <v>96</v>
      </c>
      <c r="F629" s="11">
        <v>1</v>
      </c>
      <c r="G629" s="12">
        <v>15750.94</v>
      </c>
      <c r="H629" s="12">
        <f t="shared" si="73"/>
        <v>19354.75</v>
      </c>
      <c r="I629" s="12">
        <f t="shared" si="74"/>
        <v>19354.75</v>
      </c>
      <c r="J629" s="13">
        <f t="shared" si="72"/>
        <v>2.2062448314086125E-3</v>
      </c>
      <c r="L629" s="19"/>
    </row>
    <row r="630" spans="1:12" ht="24" customHeight="1" x14ac:dyDescent="0.2">
      <c r="A630" s="9" t="s">
        <v>1535</v>
      </c>
      <c r="B630" s="11" t="s">
        <v>1536</v>
      </c>
      <c r="C630" s="9" t="s">
        <v>34</v>
      </c>
      <c r="D630" s="9" t="s">
        <v>1537</v>
      </c>
      <c r="E630" s="10" t="s">
        <v>96</v>
      </c>
      <c r="F630" s="11">
        <v>1</v>
      </c>
      <c r="G630" s="12">
        <v>23040.94</v>
      </c>
      <c r="H630" s="12">
        <f t="shared" si="73"/>
        <v>28312.7</v>
      </c>
      <c r="I630" s="12">
        <f t="shared" si="74"/>
        <v>28312.7</v>
      </c>
      <c r="J630" s="13">
        <f t="shared" si="72"/>
        <v>3.2273601073753277E-3</v>
      </c>
      <c r="L630" s="19"/>
    </row>
    <row r="631" spans="1:12" ht="24" customHeight="1" x14ac:dyDescent="0.2">
      <c r="A631" s="9" t="s">
        <v>1538</v>
      </c>
      <c r="B631" s="11" t="s">
        <v>1539</v>
      </c>
      <c r="C631" s="9" t="s">
        <v>34</v>
      </c>
      <c r="D631" s="9" t="s">
        <v>1540</v>
      </c>
      <c r="E631" s="10" t="s">
        <v>96</v>
      </c>
      <c r="F631" s="11">
        <v>1</v>
      </c>
      <c r="G631" s="12">
        <v>12770.94</v>
      </c>
      <c r="H631" s="12">
        <f t="shared" si="73"/>
        <v>15692.93</v>
      </c>
      <c r="I631" s="12">
        <f t="shared" si="74"/>
        <v>15692.93</v>
      </c>
      <c r="J631" s="13">
        <f t="shared" si="72"/>
        <v>1.7888345601031869E-3</v>
      </c>
      <c r="L631" s="19"/>
    </row>
    <row r="632" spans="1:12" ht="24" customHeight="1" x14ac:dyDescent="0.2">
      <c r="A632" s="9" t="s">
        <v>1541</v>
      </c>
      <c r="B632" s="11" t="s">
        <v>1542</v>
      </c>
      <c r="C632" s="9" t="s">
        <v>34</v>
      </c>
      <c r="D632" s="9" t="s">
        <v>1543</v>
      </c>
      <c r="E632" s="10" t="s">
        <v>96</v>
      </c>
      <c r="F632" s="11">
        <v>1</v>
      </c>
      <c r="G632" s="12">
        <v>2273.08</v>
      </c>
      <c r="H632" s="12">
        <f t="shared" si="73"/>
        <v>2793.16</v>
      </c>
      <c r="I632" s="12">
        <f t="shared" si="74"/>
        <v>2793.16</v>
      </c>
      <c r="J632" s="13">
        <f t="shared" si="72"/>
        <v>3.1839185798304188E-4</v>
      </c>
      <c r="L632" s="19"/>
    </row>
    <row r="633" spans="1:12" ht="24" customHeight="1" x14ac:dyDescent="0.2">
      <c r="A633" s="9" t="s">
        <v>1544</v>
      </c>
      <c r="B633" s="11" t="s">
        <v>1545</v>
      </c>
      <c r="C633" s="9" t="s">
        <v>34</v>
      </c>
      <c r="D633" s="9" t="s">
        <v>1546</v>
      </c>
      <c r="E633" s="10" t="s">
        <v>96</v>
      </c>
      <c r="F633" s="11">
        <v>2</v>
      </c>
      <c r="G633" s="12">
        <v>37579.199999999997</v>
      </c>
      <c r="H633" s="12">
        <f t="shared" si="73"/>
        <v>46177.32</v>
      </c>
      <c r="I633" s="12">
        <f t="shared" si="74"/>
        <v>92354.64</v>
      </c>
      <c r="J633" s="13">
        <f t="shared" si="72"/>
        <v>1.0527490520756046E-2</v>
      </c>
      <c r="L633" s="19"/>
    </row>
    <row r="634" spans="1:12" ht="24" customHeight="1" x14ac:dyDescent="0.2">
      <c r="A634" s="9" t="s">
        <v>1547</v>
      </c>
      <c r="B634" s="11" t="s">
        <v>1548</v>
      </c>
      <c r="C634" s="9" t="s">
        <v>34</v>
      </c>
      <c r="D634" s="9" t="s">
        <v>1549</v>
      </c>
      <c r="E634" s="10" t="s">
        <v>96</v>
      </c>
      <c r="F634" s="11">
        <v>1</v>
      </c>
      <c r="G634" s="12">
        <v>15217.94</v>
      </c>
      <c r="H634" s="12">
        <f t="shared" si="73"/>
        <v>18699.8</v>
      </c>
      <c r="I634" s="12">
        <f t="shared" si="74"/>
        <v>18699.8</v>
      </c>
      <c r="J634" s="13">
        <f t="shared" si="72"/>
        <v>2.131587186523968E-3</v>
      </c>
      <c r="L634" s="19"/>
    </row>
    <row r="635" spans="1:12" ht="24" customHeight="1" x14ac:dyDescent="0.2">
      <c r="A635" s="9" t="s">
        <v>1550</v>
      </c>
      <c r="B635" s="11" t="s">
        <v>1551</v>
      </c>
      <c r="C635" s="9" t="s">
        <v>34</v>
      </c>
      <c r="D635" s="9" t="s">
        <v>1552</v>
      </c>
      <c r="E635" s="10" t="s">
        <v>96</v>
      </c>
      <c r="F635" s="11">
        <v>1</v>
      </c>
      <c r="G635" s="12">
        <v>15840.94</v>
      </c>
      <c r="H635" s="12">
        <f t="shared" si="73"/>
        <v>19465.34</v>
      </c>
      <c r="I635" s="12">
        <f t="shared" si="74"/>
        <v>19465.34</v>
      </c>
      <c r="J635" s="13">
        <f t="shared" si="72"/>
        <v>2.218850967675187E-3</v>
      </c>
      <c r="L635" s="19"/>
    </row>
    <row r="636" spans="1:12" ht="24" customHeight="1" x14ac:dyDescent="0.2">
      <c r="A636" s="9" t="s">
        <v>1553</v>
      </c>
      <c r="B636" s="11" t="s">
        <v>1554</v>
      </c>
      <c r="C636" s="9" t="s">
        <v>34</v>
      </c>
      <c r="D636" s="9" t="s">
        <v>1555</v>
      </c>
      <c r="E636" s="10" t="s">
        <v>96</v>
      </c>
      <c r="F636" s="11">
        <v>1</v>
      </c>
      <c r="G636" s="12">
        <v>30062.94</v>
      </c>
      <c r="H636" s="12">
        <f t="shared" si="73"/>
        <v>36941.339999999997</v>
      </c>
      <c r="I636" s="12">
        <f t="shared" si="74"/>
        <v>36941.339999999997</v>
      </c>
      <c r="J636" s="13">
        <f t="shared" si="72"/>
        <v>4.2109373895456272E-3</v>
      </c>
      <c r="L636" s="19"/>
    </row>
    <row r="637" spans="1:12" ht="24" customHeight="1" x14ac:dyDescent="0.2">
      <c r="A637" s="9" t="s">
        <v>1556</v>
      </c>
      <c r="B637" s="11" t="s">
        <v>1557</v>
      </c>
      <c r="C637" s="9" t="s">
        <v>34</v>
      </c>
      <c r="D637" s="9" t="s">
        <v>1558</v>
      </c>
      <c r="E637" s="10" t="s">
        <v>96</v>
      </c>
      <c r="F637" s="11">
        <v>1</v>
      </c>
      <c r="G637" s="12">
        <v>13139.94</v>
      </c>
      <c r="H637" s="12">
        <f t="shared" si="73"/>
        <v>16146.35</v>
      </c>
      <c r="I637" s="12">
        <f t="shared" si="74"/>
        <v>16146.35</v>
      </c>
      <c r="J637" s="13">
        <f t="shared" si="72"/>
        <v>1.8405198327859802E-3</v>
      </c>
      <c r="L637" s="19"/>
    </row>
    <row r="638" spans="1:12" ht="72" customHeight="1" x14ac:dyDescent="0.2">
      <c r="A638" s="9" t="s">
        <v>1559</v>
      </c>
      <c r="B638" s="11" t="s">
        <v>1560</v>
      </c>
      <c r="C638" s="9" t="s">
        <v>34</v>
      </c>
      <c r="D638" s="9" t="s">
        <v>1561</v>
      </c>
      <c r="E638" s="10" t="s">
        <v>96</v>
      </c>
      <c r="F638" s="11">
        <v>1</v>
      </c>
      <c r="G638" s="12">
        <v>132.49</v>
      </c>
      <c r="H638" s="12">
        <f t="shared" si="73"/>
        <v>162.80000000000001</v>
      </c>
      <c r="I638" s="12">
        <f t="shared" si="74"/>
        <v>162.80000000000001</v>
      </c>
      <c r="J638" s="13">
        <f t="shared" si="72"/>
        <v>1.8557545747339652E-5</v>
      </c>
      <c r="L638" s="19"/>
    </row>
    <row r="639" spans="1:12" ht="24" customHeight="1" x14ac:dyDescent="0.2">
      <c r="A639" s="9" t="s">
        <v>1562</v>
      </c>
      <c r="B639" s="11" t="s">
        <v>1563</v>
      </c>
      <c r="C639" s="9" t="s">
        <v>34</v>
      </c>
      <c r="D639" s="9" t="s">
        <v>1564</v>
      </c>
      <c r="E639" s="10" t="s">
        <v>96</v>
      </c>
      <c r="F639" s="11">
        <v>1</v>
      </c>
      <c r="G639" s="12">
        <v>180.36</v>
      </c>
      <c r="H639" s="12">
        <f t="shared" si="73"/>
        <v>221.62</v>
      </c>
      <c r="I639" s="12">
        <f t="shared" si="74"/>
        <v>221.62</v>
      </c>
      <c r="J639" s="13">
        <f t="shared" si="72"/>
        <v>2.5262428062195417E-5</v>
      </c>
      <c r="L639" s="19"/>
    </row>
    <row r="640" spans="1:12" ht="24" customHeight="1" x14ac:dyDescent="0.2">
      <c r="A640" s="5" t="s">
        <v>1565</v>
      </c>
      <c r="B640" s="5"/>
      <c r="C640" s="5"/>
      <c r="D640" s="5" t="s">
        <v>1566</v>
      </c>
      <c r="E640" s="5"/>
      <c r="F640" s="6"/>
      <c r="G640" s="5"/>
      <c r="H640" s="5"/>
      <c r="I640" s="7">
        <f>I641+I643+I645</f>
        <v>26635.739999999998</v>
      </c>
      <c r="J640" s="8">
        <f t="shared" si="72"/>
        <v>3.0362037073970801E-3</v>
      </c>
    </row>
    <row r="641" spans="1:12" ht="24" customHeight="1" x14ac:dyDescent="0.2">
      <c r="A641" s="5" t="s">
        <v>1567</v>
      </c>
      <c r="B641" s="5"/>
      <c r="C641" s="5"/>
      <c r="D641" s="5" t="s">
        <v>1568</v>
      </c>
      <c r="E641" s="5"/>
      <c r="F641" s="6"/>
      <c r="G641" s="5"/>
      <c r="H641" s="5"/>
      <c r="I641" s="7">
        <f>I642</f>
        <v>4260.63</v>
      </c>
      <c r="J641" s="8">
        <f t="shared" si="72"/>
        <v>4.8566852664304512E-4</v>
      </c>
    </row>
    <row r="642" spans="1:12" ht="24" customHeight="1" x14ac:dyDescent="0.2">
      <c r="A642" s="9" t="s">
        <v>1569</v>
      </c>
      <c r="B642" s="11" t="s">
        <v>1570</v>
      </c>
      <c r="C642" s="9" t="s">
        <v>34</v>
      </c>
      <c r="D642" s="9" t="s">
        <v>1571</v>
      </c>
      <c r="E642" s="10" t="s">
        <v>96</v>
      </c>
      <c r="F642" s="11">
        <v>1</v>
      </c>
      <c r="G642" s="12">
        <v>3467.31</v>
      </c>
      <c r="H642" s="12">
        <f>TRUNC(G642 * (1 + 22.88 / 100), 2)</f>
        <v>4260.63</v>
      </c>
      <c r="I642" s="12">
        <f>ROUND(F642*H642,2)</f>
        <v>4260.63</v>
      </c>
      <c r="J642" s="13">
        <f t="shared" si="72"/>
        <v>4.8566852664304512E-4</v>
      </c>
      <c r="L642" s="19"/>
    </row>
    <row r="643" spans="1:12" ht="24" customHeight="1" x14ac:dyDescent="0.2">
      <c r="A643" s="5" t="s">
        <v>1572</v>
      </c>
      <c r="B643" s="5"/>
      <c r="C643" s="5"/>
      <c r="D643" s="5" t="s">
        <v>1573</v>
      </c>
      <c r="E643" s="5"/>
      <c r="F643" s="6"/>
      <c r="G643" s="5"/>
      <c r="H643" s="5"/>
      <c r="I643" s="7">
        <f>I644</f>
        <v>11966.63</v>
      </c>
      <c r="J643" s="8">
        <f t="shared" si="72"/>
        <v>1.3640742239956209E-3</v>
      </c>
    </row>
    <row r="644" spans="1:12" ht="24" customHeight="1" x14ac:dyDescent="0.2">
      <c r="A644" s="9" t="s">
        <v>1574</v>
      </c>
      <c r="B644" s="11" t="s">
        <v>1575</v>
      </c>
      <c r="C644" s="9" t="s">
        <v>34</v>
      </c>
      <c r="D644" s="9" t="s">
        <v>1576</v>
      </c>
      <c r="E644" s="10" t="s">
        <v>96</v>
      </c>
      <c r="F644" s="11">
        <v>6232.62</v>
      </c>
      <c r="G644" s="12">
        <v>1.57</v>
      </c>
      <c r="H644" s="12">
        <f>TRUNC(G644 * (1 + 22.88 / 100), 2)</f>
        <v>1.92</v>
      </c>
      <c r="I644" s="12">
        <f>ROUND(F644*H644,2)</f>
        <v>11966.63</v>
      </c>
      <c r="J644" s="13">
        <f t="shared" si="72"/>
        <v>1.3640742239956209E-3</v>
      </c>
      <c r="L644" s="19"/>
    </row>
    <row r="645" spans="1:12" ht="24" customHeight="1" x14ac:dyDescent="0.2">
      <c r="A645" s="5" t="s">
        <v>1577</v>
      </c>
      <c r="B645" s="5"/>
      <c r="C645" s="5"/>
      <c r="D645" s="5" t="s">
        <v>1578</v>
      </c>
      <c r="E645" s="5"/>
      <c r="F645" s="6"/>
      <c r="G645" s="5"/>
      <c r="H645" s="5"/>
      <c r="I645" s="7">
        <f>I646</f>
        <v>10408.48</v>
      </c>
      <c r="J645" s="8">
        <f t="shared" si="72"/>
        <v>1.1864609567584141E-3</v>
      </c>
    </row>
    <row r="646" spans="1:12" ht="24" customHeight="1" x14ac:dyDescent="0.2">
      <c r="A646" s="9" t="s">
        <v>1579</v>
      </c>
      <c r="B646" s="11" t="s">
        <v>1580</v>
      </c>
      <c r="C646" s="9" t="s">
        <v>34</v>
      </c>
      <c r="D646" s="9" t="s">
        <v>1581</v>
      </c>
      <c r="E646" s="10" t="s">
        <v>192</v>
      </c>
      <c r="F646" s="11">
        <v>6232.62</v>
      </c>
      <c r="G646" s="12">
        <v>1.36</v>
      </c>
      <c r="H646" s="12">
        <f>TRUNC(G646 * (1 + 22.88 / 100), 2)</f>
        <v>1.67</v>
      </c>
      <c r="I646" s="12">
        <f>ROUND(F646*H646,2)</f>
        <v>10408.48</v>
      </c>
      <c r="J646" s="13">
        <f t="shared" si="72"/>
        <v>1.1864609567584141E-3</v>
      </c>
      <c r="L646" s="19"/>
    </row>
    <row r="647" spans="1:12" x14ac:dyDescent="0.2">
      <c r="A647" s="27" t="s">
        <v>1588</v>
      </c>
      <c r="B647" s="27"/>
      <c r="C647" s="27"/>
      <c r="D647" s="27"/>
      <c r="E647" s="17"/>
      <c r="F647" s="17"/>
      <c r="G647" s="17"/>
      <c r="H647" s="17"/>
      <c r="I647" s="17"/>
      <c r="J647" s="17"/>
    </row>
    <row r="648" spans="1:12" x14ac:dyDescent="0.2">
      <c r="A648" s="28"/>
      <c r="B648" s="28"/>
      <c r="C648" s="28"/>
      <c r="D648" s="28"/>
      <c r="E648" s="16"/>
      <c r="F648" s="30" t="s">
        <v>1582</v>
      </c>
      <c r="G648" s="30"/>
      <c r="H648" s="31">
        <v>7225178.3300000001</v>
      </c>
      <c r="I648" s="32"/>
      <c r="J648" s="32"/>
    </row>
    <row r="649" spans="1:12" x14ac:dyDescent="0.2">
      <c r="A649" s="28"/>
      <c r="B649" s="28"/>
      <c r="C649" s="28"/>
      <c r="D649" s="28"/>
      <c r="E649" s="16"/>
      <c r="F649" s="30" t="s">
        <v>1583</v>
      </c>
      <c r="G649" s="30"/>
      <c r="H649" s="31">
        <f>H650-H648</f>
        <v>1547535.3900000006</v>
      </c>
      <c r="I649" s="32"/>
      <c r="J649" s="32"/>
    </row>
    <row r="650" spans="1:12" x14ac:dyDescent="0.2">
      <c r="A650" s="28"/>
      <c r="B650" s="28"/>
      <c r="C650" s="28"/>
      <c r="D650" s="28"/>
      <c r="E650" s="16"/>
      <c r="F650" s="30" t="s">
        <v>1584</v>
      </c>
      <c r="G650" s="30"/>
      <c r="H650" s="31">
        <f>I48+I69+I568+I640+I93+I500</f>
        <v>8772713.7200000007</v>
      </c>
      <c r="I650" s="32"/>
      <c r="J650" s="32"/>
    </row>
    <row r="651" spans="1:12" ht="60" customHeight="1" x14ac:dyDescent="0.2">
      <c r="A651" s="28"/>
      <c r="B651" s="28"/>
      <c r="C651" s="28"/>
      <c r="D651" s="28"/>
      <c r="E651" s="15"/>
      <c r="F651" s="15"/>
      <c r="G651" s="15"/>
      <c r="H651" s="15"/>
      <c r="I651" s="15"/>
      <c r="J651" s="15"/>
    </row>
    <row r="652" spans="1:12" ht="69.95" customHeight="1" x14ac:dyDescent="0.2">
      <c r="A652" s="33" t="s">
        <v>1585</v>
      </c>
      <c r="B652" s="34"/>
      <c r="C652" s="34"/>
      <c r="D652" s="34"/>
      <c r="E652" s="34"/>
      <c r="F652" s="34"/>
      <c r="G652" s="34"/>
      <c r="H652" s="34"/>
      <c r="I652" s="34"/>
      <c r="J652" s="34"/>
    </row>
  </sheetData>
  <mergeCells count="15">
    <mergeCell ref="A652:J652"/>
    <mergeCell ref="A46:J46"/>
    <mergeCell ref="F648:G648"/>
    <mergeCell ref="H648:J648"/>
    <mergeCell ref="F649:G649"/>
    <mergeCell ref="H649:J649"/>
    <mergeCell ref="A22:J43"/>
    <mergeCell ref="A1:J21"/>
    <mergeCell ref="A647:D651"/>
    <mergeCell ref="E44:F44"/>
    <mergeCell ref="I44:J44"/>
    <mergeCell ref="E45:F45"/>
    <mergeCell ref="I45:J45"/>
    <mergeCell ref="F650:G650"/>
    <mergeCell ref="H650:J650"/>
  </mergeCells>
  <pageMargins left="0.5" right="0.5" top="1" bottom="1" header="0.5" footer="0.5"/>
  <pageSetup paperSize="9" scale="83" fitToHeight="0" orientation="landscape" r:id="rId1"/>
  <headerFooter>
    <oddHeader>&amp;L &amp;C &amp;R</oddHeader>
    <oddFooter>&amp;L &amp;C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Milena Austregesilo Hereda</cp:lastModifiedBy>
  <cp:revision>0</cp:revision>
  <dcterms:created xsi:type="dcterms:W3CDTF">2020-02-04T19:52:25Z</dcterms:created>
  <dcterms:modified xsi:type="dcterms:W3CDTF">2020-02-17T18:31:33Z</dcterms:modified>
</cp:coreProperties>
</file>