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5"/>
  </bookViews>
  <sheets>
    <sheet name="Item1" sheetId="1" state="visible" r:id="rId2"/>
    <sheet name="Item2" sheetId="2" state="visible" r:id="rId3"/>
    <sheet name="Item3" sheetId="3" state="visible" r:id="rId4"/>
    <sheet name="Item4" sheetId="4" state="visible" r:id="rId5"/>
    <sheet name="Item5" sheetId="5" state="hidden" r:id="rId6"/>
    <sheet name="TOTAL" sheetId="6" state="visible" r:id="rId7"/>
    <sheet name="menores" sheetId="7" state="visible" r:id="rId8"/>
  </sheets>
  <definedNames>
    <definedName function="false" hidden="false" localSheetId="6" name="_xlnm.Print_Area" vbProcedure="false">menores!$A$1:$F$11</definedName>
    <definedName function="false" hidden="false" localSheetId="5" name="_xlnm.Print_Area" vbProcedure="false">TOTAL!$A$1:$F$9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<sst xmlns="http://schemas.openxmlformats.org/spreadsheetml/2006/main" count="179" uniqueCount="55">
  <si>
    <t xml:space="preserve">ESTIMATIVA DO ITEM</t>
  </si>
  <si>
    <t xml:space="preserve">ITEM 1</t>
  </si>
  <si>
    <t xml:space="preserve">MATERIAL OU SERVIÇO</t>
  </si>
  <si>
    <t xml:space="preserve">UNIDADE</t>
  </si>
  <si>
    <t xml:space="preserve">QUANT.</t>
  </si>
  <si>
    <t xml:space="preserve">PREÇO ESTIMADO</t>
  </si>
  <si>
    <t xml:space="preserve">MENOR PREÇO</t>
  </si>
  <si>
    <t xml:space="preserve">FONTE DE PESQUISA</t>
  </si>
  <si>
    <t xml:space="preserve">PREÇOS</t>
  </si>
  <si>
    <t xml:space="preserve">DESCARTE</t>
  </si>
  <si>
    <t xml:space="preserve">- Locação de veículo automotor durante dias úteis (segunda a sexta-feira), com os respectivos motoristas (condutores) habilitados na categoria “B” ou superior. - Veículo leve (ex.: Gol, Fiesta, Pálio, Corsa e similares); - Fornecimento máximo de 25 veículos e mínimo de 01 veículo por período de locação; - Capacidade mínima para 5 pessoas (incluso motorista) com 4 portas; - Motor 1.0 ou de maior cilindrada; - Quilometragem livre; - Cor clara; - Ano de fabricação: a partir de 2016; - Com seguro total; - Licenciados; - Combustível do motor: gasolina ou flex (álcool e gasolina); - Ar condicionado; - Encosto do banco traseiro rebatível; - Possuir todos os acessórios/equipamentos de segurança tidos como obrigatórios, como o cinto de segurança e outros necessários para o transporte de passageiros;</t>
  </si>
  <si>
    <t xml:space="preserve">Diária</t>
  </si>
  <si>
    <t xml:space="preserve">LOCALIZA RENT A CAR S/A</t>
  </si>
  <si>
    <t xml:space="preserve">PARDAL LOCAÇÕES DE VEÍCULOS E SERVIÇOS EIRELI</t>
  </si>
  <si>
    <t xml:space="preserve">SOLONTEC SERVICOS DE LIMPEZA E TRANSPORTES EIRELI</t>
  </si>
  <si>
    <t xml:space="preserve">FORT CAR TURISMO LTDA – EPP</t>
  </si>
  <si>
    <t xml:space="preserve">COPATUR LOCAÇÃO DE VEÍCULOS TRANSPORTE E TURISMO</t>
  </si>
  <si>
    <t xml:space="preserve">DESVIO PADRÃO</t>
  </si>
  <si>
    <t xml:space="preserve">QUANTIDADE DE PREÇOS COLETADOS</t>
  </si>
  <si>
    <t xml:space="preserve">COEF.</t>
  </si>
  <si>
    <t xml:space="preserve">MÉDIA</t>
  </si>
  <si>
    <t xml:space="preserve">MÉDIA APÓS DESCARTE</t>
  </si>
  <si>
    <t xml:space="preserve">MEDIANA</t>
  </si>
  <si>
    <t xml:space="preserve">MENOR PREÇO UNITÁRIO COLETADO PARA O ITEM</t>
  </si>
  <si>
    <t xml:space="preserve">VALOR UNITÁRIO ESTIMADO</t>
  </si>
  <si>
    <t xml:space="preserve">VALOR TOTAL</t>
  </si>
  <si>
    <t xml:space="preserve">DESVIO: desvio padrão dos preços pesquisados, calculados por meio da função DESVPAD do editor de planilhas.</t>
  </si>
  <si>
    <t xml:space="preserve">COEF.: relação entre o DESVIO e a MÉDIA, expresso em valor percentual.</t>
  </si>
  <si>
    <t xml:space="preserve">MÉDIA: média aritmética dos preços pesquisados.</t>
  </si>
  <si>
    <t xml:space="preserve">DESCARTE: coluna que exibe os preços considerados, quando COEF. é maior que 25%. São descartados os preços fora do intervalo entre o menor preço e a soma [MÉDIA + DESVIO].</t>
  </si>
  <si>
    <t xml:space="preserve">MÉDIA APÓS DESCARTE: média aritmética dos preços dentro do intervalo acima descrito.</t>
  </si>
  <si>
    <t xml:space="preserve">MEDIANA: valor estatístico que separa a metade maior da metade menor da amostra, calculado pela função MED do editor de planilhas.</t>
  </si>
  <si>
    <t xml:space="preserve">VALOR UNITÁRIO: quando COEF. for menor ou igual a 25%, o valor unitário estimado será a MÉDIA dos preços pesquisados; quando COEF. for maior que 25%, o valor unitário será o menor valor dentre a MÉDIA APÓS DESCARTE e a MEDIANA.</t>
  </si>
  <si>
    <t xml:space="preserve">ITEM 2</t>
  </si>
  <si>
    <t xml:space="preserve">- Locação de veículo automotor aos sábados, com os respectivos motoristas (condutores) habilitados na categoria “B” ou superior. - Veículo leve (ex.: Gol, Fiesta, Pálio, Corsa e similares); - Fornecimento máximo de 25 veículos e mínimo de 01 veículo por período de locação; - Capacidade mínima para 5 pessoas (incluso motorista) com 4 portas; - Motor 1.0 ou de maior cilindrada; - Quilometragem livre; - Cor clara; - Ano de fabricação: a partir de 2016; - Com seguro total; - Licenciados; - Combustível do motor: gasolina ou flex (álcool e gasolina);- Ar condicionado; - Encosto do banco traseiro rebatível; - Possuir todos os acessórios/equipamentos de segurança tidos como obrigatórios, como o cinto de segurança e outros necessários para o transporte de passageiros;</t>
  </si>
  <si>
    <t xml:space="preserve">ITEM 3</t>
  </si>
  <si>
    <t xml:space="preserve">- Locação de veículo automotor aos domingos, com os respectivos motoristas (condutores) habilitados na categoria “B” ou superior. - Veículo leve (ex.: Gol, Fiesta, Pálio, Corsa e similares); - Fornecimento máximo de 25 veículos e mínimo de 01 veículo por período de locação; - Capacidade mínima para 5 pessoas (incluso motorista) com 4 portas; - Motor 1.0 ou de maior cilindrada; - Quilometragem livre; - Cor clara; - Ano de fabricação: a partir de 2016; - Com seguro total; - Licenciados; - Combustível do motor: gasolina ou flex (álcool e gasolina); - Ar condicionado; - Encosto do banco traseiro rebatível; - Possuir todos os acessórios/equipamentos de segurança tidos como obrigatórios, como o cinto de segurança e outros necessários para o transporte de passageiros</t>
  </si>
  <si>
    <t xml:space="preserve">ITEM 4</t>
  </si>
  <si>
    <t xml:space="preserve">- Locação de veículo automotor tipo caminhão, com baú; - Sem motorista; - Fornecimento máximo de 05 veículos e mínimo de 01 veículo por período de locação; - Quilometragem livre; - Ano de fabricação: a partir de 2014; - Com seguro total; - Licenciados; - Ar condicionado; - Capacidade de carga mínima de 14.000 kg; - Possuir todos os acessórios/equipamentos de segurança tidos como obrigatórios.</t>
  </si>
  <si>
    <t xml:space="preserve">ITEM 5</t>
  </si>
  <si>
    <t xml:space="preserve">Locação de veículo automotor tipo Furgão;
- Sem motorista e sem combustível;
- Fornecimento máximo de 05 veículos e mínimo de 01 veículo por período de locação;
- Quilometragem livre;
- Ano de fabricação: a partir de 2014;
- Com seguro total;
- Licenciados;
- Ar condicionado;
- Capacidade de carga mínima de 1.400 quilos;
- Possuir todos os acessórios/eq</t>
  </si>
  <si>
    <t xml:space="preserve">SOLONTEC</t>
  </si>
  <si>
    <t xml:space="preserve">RESULTADO DA ESTIMATIVA</t>
  </si>
  <si>
    <t xml:space="preserve">Item</t>
  </si>
  <si>
    <t xml:space="preserve">Descrição</t>
  </si>
  <si>
    <t xml:space="preserve">Unidade de Fornecimento</t>
  </si>
  <si>
    <t xml:space="preserve">Quantidade</t>
  </si>
  <si>
    <t xml:space="preserve">Valor Unitário</t>
  </si>
  <si>
    <t xml:space="preserve">Valor Total</t>
  </si>
  <si>
    <t xml:space="preserve">LOTE 01</t>
  </si>
  <si>
    <t xml:space="preserve">TOTAL DO LOTE 01</t>
  </si>
  <si>
    <t xml:space="preserve">VALOR TOTAL ESTIMADO</t>
  </si>
  <si>
    <t xml:space="preserve">MENORES PREÇOS OFERTADOS</t>
  </si>
  <si>
    <t xml:space="preserve">Fornec.</t>
  </si>
  <si>
    <t xml:space="preserve">VALOR TOTAL - MENORES PREÇOS OFERTADOS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</si>
</sst>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[$R$-416]\ #,##0.00;[RED]\-[$R$-416]\ #,##0.00"/>
    <numFmt numFmtId="166" formatCode="General"/>
    <numFmt numFmtId="167" formatCode="0.00%"/>
    <numFmt numFmtId="168" formatCode="_-&quot;R$ &quot;* #,##0.00_-;&quot;-R$ &quot;* #,##0.00_-;_-&quot;R$ &quot;* \-??_-;_-@_-"/>
  </numFmts>
  <fonts count="22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FFFFFF"/>
      <name val="Mangal"/>
      <family val="2"/>
      <charset val="1"/>
    </font>
    <font>
      <sz val="10"/>
      <color rgb="FF000000"/>
      <name val="Mangal"/>
      <family val="2"/>
      <charset val="1"/>
    </font>
    <font>
      <sz val="10"/>
      <color rgb="FFCC0000"/>
      <name val="Mangal"/>
      <family val="2"/>
      <charset val="1"/>
    </font>
    <font>
      <sz val="10"/>
      <color rgb="FF808080"/>
      <name val="Mangal"/>
      <family val="2"/>
      <charset val="1"/>
    </font>
    <font>
      <sz val="10"/>
      <color rgb="FF006600"/>
      <name val="Mangal"/>
      <family val="2"/>
      <charset val="1"/>
    </font>
    <font>
      <sz val="10"/>
      <color rgb="FF996600"/>
      <name val="Mangal"/>
      <family val="2"/>
      <charset val="1"/>
    </font>
    <font>
      <sz val="10"/>
      <color rgb="FF333333"/>
      <name val="Mangal"/>
      <family val="2"/>
      <charset val="1"/>
    </font>
    <font>
      <u val="single"/>
      <sz val="10"/>
      <name val="Mangal"/>
      <family val="2"/>
      <charset val="1"/>
    </font>
    <font>
      <sz val="10"/>
      <name val="Mangal"/>
      <family val="2"/>
      <charset val="1"/>
    </font>
    <font>
      <sz val="10"/>
      <name val="Calibri"/>
      <family val="2"/>
      <charset val="1"/>
    </font>
    <font>
      <b val="true"/>
      <sz val="12"/>
      <name val="Calibri"/>
      <family val="2"/>
      <charset val="1"/>
    </font>
    <font>
      <b val="true"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b val="true"/>
      <sz val="10"/>
      <color rgb="FF000000"/>
      <name val="Calibri"/>
      <family val="2"/>
      <charset val="1"/>
    </font>
    <font>
      <b val="true"/>
      <sz val="9"/>
      <name val="Calibri"/>
      <family val="2"/>
      <charset val="1"/>
    </font>
    <font>
      <sz val="10"/>
      <name val="Arial"/>
      <family val="0"/>
      <charset val="1"/>
    </font>
    <font>
      <b val="true"/>
      <sz val="10"/>
      <name val="Arial"/>
      <family val="0"/>
      <charset val="1"/>
    </font>
    <font>
      <b val="true"/>
      <sz val="13"/>
      <name val="Calibri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DD9C3"/>
      </patternFill>
    </fill>
    <fill>
      <patternFill patternType="solid">
        <fgColor rgb="FFFFCCCC"/>
        <bgColor rgb="FFDDD9C3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C4BD97"/>
        <bgColor rgb="FFDDD9C3"/>
      </patternFill>
    </fill>
    <fill>
      <patternFill patternType="solid">
        <fgColor rgb="FFDDD9C3"/>
        <bgColor rgb="FFDDDDDD"/>
      </patternFill>
    </fill>
  </fills>
  <borders count="7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 style="hair"/>
      <bottom style="hair"/>
      <diagonal/>
    </border>
    <border diagonalUp="false" diagonalDown="false">
      <left style="hair"/>
      <right style="hair"/>
      <top style="hair"/>
      <bottom/>
      <diagonal/>
    </border>
  </borders>
  <cellStyleXfs count="39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8" fontId="19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5" fillId="4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7" fillId="0" borderId="0" applyFont="true" applyBorder="false" applyAlignment="true" applyProtection="false">
      <alignment horizontal="general" vertical="bottom" textRotation="0" wrapText="false" indent="0" shrinkToFit="false"/>
    </xf>
    <xf numFmtId="164" fontId="8" fillId="7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8" borderId="0" applyFont="true" applyBorder="false" applyAlignment="true" applyProtection="false">
      <alignment horizontal="general" vertical="bottom" textRotation="0" wrapText="false" indent="0" shrinkToFit="false"/>
    </xf>
    <xf numFmtId="164" fontId="10" fillId="8" borderId="1" applyFont="true" applyBorder="tru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5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center" vertical="bottom" textRotation="9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</cellStyleXfs>
  <cellXfs count="6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14" fillId="9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5" fillId="0" borderId="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5" fillId="1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1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1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1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2" xfId="0" applyFont="true" applyBorder="true" applyAlignment="true" applyProtection="true">
      <alignment horizontal="general" vertical="top" textRotation="0" wrapText="true" indent="0" shrinkToFit="false"/>
      <protection locked="false" hidden="false"/>
    </xf>
    <xf numFmtId="164" fontId="16" fillId="0" borderId="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6" fillId="0" borderId="2" xfId="0" applyFont="true" applyBorder="true" applyAlignment="true" applyProtection="true">
      <alignment horizontal="center" vertical="center" textRotation="0" wrapText="false" indent="0" shrinkToFit="true"/>
      <protection locked="false" hidden="false"/>
    </xf>
    <xf numFmtId="165" fontId="17" fillId="10" borderId="2" xfId="0" applyFont="true" applyBorder="true" applyAlignment="true" applyProtection="true">
      <alignment horizontal="center" vertical="center" textRotation="0" wrapText="false" indent="0" shrinkToFit="true"/>
      <protection locked="true" hidden="false"/>
    </xf>
    <xf numFmtId="164" fontId="18" fillId="0" borderId="2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17" fillId="0" borderId="2" xfId="0" applyFont="true" applyBorder="true" applyAlignment="true" applyProtection="true">
      <alignment horizontal="center" vertical="bottom" textRotation="0" wrapText="false" indent="0" shrinkToFit="true"/>
      <protection locked="false" hidden="false"/>
    </xf>
    <xf numFmtId="165" fontId="17" fillId="10" borderId="2" xfId="0" applyFont="true" applyBorder="true" applyAlignment="true" applyProtection="true">
      <alignment horizontal="center" vertical="bottom" textRotation="0" wrapText="false" indent="0" shrinkToFit="true"/>
      <protection locked="true" hidden="false"/>
    </xf>
    <xf numFmtId="164" fontId="15" fillId="0" borderId="4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6" fillId="0" borderId="4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6" fillId="0" borderId="5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6" fillId="0" borderId="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6" fillId="0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8" fillId="0" borderId="4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17" fillId="0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7" fillId="1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1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3" fillId="0" borderId="0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6" fontId="13" fillId="1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13" fillId="10" borderId="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6" fillId="10" borderId="4" xfId="0" applyFont="true" applyBorder="true" applyAlignment="true" applyProtection="true">
      <alignment horizontal="center" vertical="bottom" textRotation="0" wrapText="false" indent="0" shrinkToFit="true"/>
      <protection locked="true" hidden="false"/>
    </xf>
    <xf numFmtId="165" fontId="16" fillId="10" borderId="2" xfId="0" applyFont="true" applyBorder="true" applyAlignment="true" applyProtection="true">
      <alignment horizontal="center" vertical="bottom" textRotation="0" wrapText="false" indent="0" shrinkToFit="true"/>
      <protection locked="true" hidden="false"/>
    </xf>
    <xf numFmtId="165" fontId="15" fillId="10" borderId="2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13" fillId="10" borderId="2" xfId="0" applyFont="true" applyBorder="true" applyAlignment="true" applyProtection="true">
      <alignment horizontal="right" vertical="bottom" textRotation="0" wrapText="false" indent="0" shrinkToFit="true"/>
      <protection locked="true" hidden="false"/>
    </xf>
    <xf numFmtId="164" fontId="15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5" fontId="13" fillId="0" borderId="4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5" fontId="13" fillId="0" borderId="0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5" fontId="13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15" fillId="0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16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5" fontId="17" fillId="1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6" fillId="10" borderId="2" xfId="0" applyFont="true" applyBorder="true" applyAlignment="true" applyProtection="true">
      <alignment horizontal="right" vertical="bottom" textRotation="0" wrapText="false" indent="0" shrinkToFit="true"/>
      <protection locked="true" hidden="false"/>
    </xf>
    <xf numFmtId="165" fontId="17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13" fillId="10" borderId="6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3" fillId="1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4" fillId="9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5" fillId="1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3" fillId="1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3" fillId="1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3" fillId="1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3" fillId="1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13" fillId="10" borderId="2" xfId="17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8" fontId="13" fillId="1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5" fillId="3" borderId="3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8" fontId="20" fillId="3" borderId="2" xfId="17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4" fillId="0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8" fontId="14" fillId="9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15" fillId="9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9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</cellXfs>
  <cellStyles count="25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ccent 1 1" xfId="20"/>
    <cellStyle name="Accent 2 1" xfId="21"/>
    <cellStyle name="Accent 3 1" xfId="22"/>
    <cellStyle name="Accent 4" xfId="23"/>
    <cellStyle name="Bad 1" xfId="24"/>
    <cellStyle name="Error 1" xfId="25"/>
    <cellStyle name="Footnote 1" xfId="26"/>
    <cellStyle name="Good 1" xfId="27"/>
    <cellStyle name="Heading 1 1" xfId="28"/>
    <cellStyle name="Heading 2 1" xfId="29"/>
    <cellStyle name="Heading 3" xfId="30"/>
    <cellStyle name="Neutral 1" xfId="31"/>
    <cellStyle name="Note 1" xfId="32"/>
    <cellStyle name="Resultado" xfId="33"/>
    <cellStyle name="Resultado2" xfId="34"/>
    <cellStyle name="Status 1" xfId="35"/>
    <cellStyle name="Text 1" xfId="36"/>
    <cellStyle name="Título1" xfId="37"/>
    <cellStyle name="Warning 1" xfId="38"/>
  </cellStyle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4BD97"/>
      <rgbColor rgb="FF808080"/>
      <rgbColor rgb="FF9999FF"/>
      <rgbColor rgb="FF993366"/>
      <rgbColor rgb="FFFFFFCC"/>
      <rgbColor rgb="FFDDD9C3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100" zoomScalePageLayoutView="75" workbookViewId="0">
      <selection pane="topLeft" activeCell="G11" activeCellId="0" sqref="G11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10</v>
      </c>
      <c r="C3" s="9" t="s">
        <v>11</v>
      </c>
      <c r="D3" s="10" t="n">
        <v>750</v>
      </c>
      <c r="E3" s="11" t="n">
        <f aca="false">IF(C20&lt;=25%,D20,MIN(E20:F20))</f>
        <v>489.27</v>
      </c>
      <c r="F3" s="11" t="n">
        <f aca="false">MIN(H3:H17)</f>
        <v>344.44</v>
      </c>
      <c r="G3" s="12" t="s">
        <v>12</v>
      </c>
      <c r="H3" s="13" t="n">
        <v>524.46</v>
      </c>
      <c r="I3" s="14" t="str">
        <f aca="false">IF(H3="","",(IF($C$20&lt;25%,"N/A",IF(H3&lt;=($D$20+$A$20),H3,"Descartado"))))</f>
        <v>N/A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344.44</v>
      </c>
      <c r="I4" s="14" t="str">
        <f aca="false">IF(H4="","",(IF($C$20&lt;25%,"N/A",IF(H4&lt;=($D$20+$A$20),H4,"Descartado"))))</f>
        <v>N/A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14</v>
      </c>
      <c r="H5" s="13" t="n">
        <v>549.11</v>
      </c>
      <c r="I5" s="14" t="str">
        <f aca="false">IF(H5="","",(IF($C$20&lt;25%,"N/A",IF(H5&lt;=($D$20+$A$20),H5,"Descartado"))))</f>
        <v>N/A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15</v>
      </c>
      <c r="H6" s="13" t="n">
        <v>499.19</v>
      </c>
      <c r="I6" s="14" t="str">
        <f aca="false">IF(H6="","",(IF($C$20&lt;25%,"N/A",IF(H6&lt;=($D$20+$A$20),H6,"Descartado"))))</f>
        <v>N/A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16</v>
      </c>
      <c r="H7" s="13" t="n">
        <v>529.14</v>
      </c>
      <c r="I7" s="14" t="str">
        <f aca="false">IF(H7="","",(IF($C$20&lt;25%,"N/A",IF(H7&lt;=($D$20+$A$20),H7,"Descartado"))))</f>
        <v>N/A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8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8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8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8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8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82.8898574615737</v>
      </c>
      <c r="B20" s="25" t="n">
        <f aca="false">COUNT(H3:H17)</f>
        <v>5</v>
      </c>
      <c r="C20" s="26" t="n">
        <f aca="false">IF(B20&lt;2,"N/A",(A20/D20))</f>
        <v>0.169415368736227</v>
      </c>
      <c r="D20" s="27" t="n">
        <f aca="false">ROUND(AVERAGE(H3:H17),2)</f>
        <v>489.27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524.46</v>
      </c>
      <c r="G20" s="29" t="str">
        <f aca="false">INDEX(G3:G17,MATCH(H20,H3:H17,0))</f>
        <v>PARDAL LOCAÇÕES DE VEÍCULOS E SERVIÇOS EIRELI</v>
      </c>
      <c r="H20" s="30" t="n">
        <f aca="false">MIN(H3:H17)</f>
        <v>344.44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489.27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366952.5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100" zoomScalePageLayoutView="75" workbookViewId="0">
      <selection pane="topLeft" activeCell="H3" activeCellId="0" sqref="H3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33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34</v>
      </c>
      <c r="C3" s="9" t="s">
        <v>11</v>
      </c>
      <c r="D3" s="10" t="n">
        <v>50</v>
      </c>
      <c r="E3" s="11" t="n">
        <f aca="false">IF(C20&lt;=25%,D20,MIN(E20:F20))</f>
        <v>532.36</v>
      </c>
      <c r="F3" s="11" t="n">
        <f aca="false">MIN(H3:H17)</f>
        <v>394.36</v>
      </c>
      <c r="G3" s="12" t="s">
        <v>12</v>
      </c>
      <c r="H3" s="13" t="n">
        <v>595.15</v>
      </c>
      <c r="I3" s="14" t="str">
        <f aca="false">IF(H3="","",(IF($C$20&lt;25%,"N/A",IF(H3&lt;=($D$20+$A$20),H3,"Descartado"))))</f>
        <v>N/A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394.36</v>
      </c>
      <c r="I4" s="14" t="str">
        <f aca="false">IF(H4="","",(IF($C$20&lt;25%,"N/A",IF(H4&lt;=($D$20+$A$20),H4,"Descartado"))))</f>
        <v>N/A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14</v>
      </c>
      <c r="H5" s="13" t="n">
        <v>549.11</v>
      </c>
      <c r="I5" s="14" t="str">
        <f aca="false">IF(H5="","",(IF($C$20&lt;25%,"N/A",IF(H5&lt;=($D$20+$A$20),H5,"Descartado"))))</f>
        <v>N/A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15</v>
      </c>
      <c r="H6" s="13" t="n">
        <v>549.11</v>
      </c>
      <c r="I6" s="14" t="str">
        <f aca="false">IF(H6="","",(IF($C$20&lt;25%,"N/A",IF(H6&lt;=($D$20+$A$20),H6,"Descartado"))))</f>
        <v>N/A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16</v>
      </c>
      <c r="H7" s="13" t="n">
        <v>574.07</v>
      </c>
      <c r="I7" s="14" t="str">
        <f aca="false">IF(H7="","",(IF($C$20&lt;25%,"N/A",IF(H7&lt;=($D$20+$A$20),H7,"Descartado"))))</f>
        <v>N/A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8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8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8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8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8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79.5101144509301</v>
      </c>
      <c r="B20" s="25" t="n">
        <f aca="false">COUNT(H3:H17)</f>
        <v>5</v>
      </c>
      <c r="C20" s="26" t="n">
        <f aca="false">IF(B20&lt;2,"N/A",(A20/D20))</f>
        <v>0.149354035710666</v>
      </c>
      <c r="D20" s="27" t="n">
        <f aca="false">ROUND(AVERAGE(H3:H17),2)</f>
        <v>532.36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549.11</v>
      </c>
      <c r="G20" s="29" t="str">
        <f aca="false">INDEX(G3:G17,MATCH(H20,H3:H17,0))</f>
        <v>PARDAL LOCAÇÕES DE VEÍCULOS E SERVIÇOS EIRELI</v>
      </c>
      <c r="H20" s="30" t="n">
        <f aca="false">MIN(H3:H17)</f>
        <v>394.36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532.36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26618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100" zoomScalePageLayoutView="75" workbookViewId="0">
      <selection pane="topLeft" activeCell="H3" activeCellId="0" sqref="H3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35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36</v>
      </c>
      <c r="C3" s="9" t="s">
        <v>11</v>
      </c>
      <c r="D3" s="10" t="n">
        <v>50</v>
      </c>
      <c r="E3" s="11" t="n">
        <f aca="false">IF(C20&lt;=25%,D20,MIN(E20:F20))</f>
        <v>548.4</v>
      </c>
      <c r="F3" s="11" t="n">
        <f aca="false">MIN(H3:H17)</f>
        <v>444.28</v>
      </c>
      <c r="G3" s="12" t="s">
        <v>12</v>
      </c>
      <c r="H3" s="13" t="n">
        <v>625.44</v>
      </c>
      <c r="I3" s="14" t="str">
        <f aca="false">IF(H3="","",(IF($C$20&lt;25%,"N/A",IF(H3&lt;=($D$20+$A$20),H3,"Descartado"))))</f>
        <v>N/A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444.28</v>
      </c>
      <c r="I4" s="14" t="str">
        <f aca="false">IF(H4="","",(IF($C$20&lt;25%,"N/A",IF(H4&lt;=($D$20+$A$20),H4,"Descartado"))))</f>
        <v>N/A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14</v>
      </c>
      <c r="H5" s="13" t="n">
        <v>549.11</v>
      </c>
      <c r="I5" s="14" t="str">
        <f aca="false">IF(H5="","",(IF($C$20&lt;25%,"N/A",IF(H5&lt;=($D$20+$A$20),H5,"Descartado"))))</f>
        <v>N/A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15</v>
      </c>
      <c r="H6" s="13" t="n">
        <v>549.11</v>
      </c>
      <c r="I6" s="14" t="str">
        <f aca="false">IF(H6="","",(IF($C$20&lt;25%,"N/A",IF(H6&lt;=($D$20+$A$20),H6,"Descartado"))))</f>
        <v>N/A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16</v>
      </c>
      <c r="H7" s="13" t="n">
        <v>574.07</v>
      </c>
      <c r="I7" s="14" t="str">
        <f aca="false">IF(H7="","",(IF($C$20&lt;25%,"N/A",IF(H7&lt;=($D$20+$A$20),H7,"Descartado"))))</f>
        <v>N/A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8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8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8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8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8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66.022899587946</v>
      </c>
      <c r="B20" s="25" t="n">
        <f aca="false">COUNT(H3:H17)</f>
        <v>5</v>
      </c>
      <c r="C20" s="26" t="n">
        <f aca="false">IF(B20&lt;2,"N/A",(A20/D20))</f>
        <v>0.120391866498807</v>
      </c>
      <c r="D20" s="27" t="n">
        <f aca="false">ROUND(AVERAGE(H3:H17),2)</f>
        <v>548.4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549.11</v>
      </c>
      <c r="G20" s="29" t="str">
        <f aca="false">INDEX(G3:G17,MATCH(H20,H3:H17,0))</f>
        <v>PARDAL LOCAÇÕES DE VEÍCULOS E SERVIÇOS EIRELI</v>
      </c>
      <c r="H20" s="30" t="n">
        <f aca="false">MIN(H3:H17)</f>
        <v>444.28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548.4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27420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100" zoomScalePageLayoutView="75" workbookViewId="0">
      <selection pane="topLeft" activeCell="H3" activeCellId="0" sqref="H3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37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38</v>
      </c>
      <c r="C3" s="9" t="s">
        <v>11</v>
      </c>
      <c r="D3" s="10" t="n">
        <v>250</v>
      </c>
      <c r="E3" s="11" t="n">
        <f aca="false">IF(C20&lt;=25%,D20,MIN(E20:F20))</f>
        <v>798.7</v>
      </c>
      <c r="F3" s="11" t="n">
        <f aca="false">MIN(H3:H17)</f>
        <v>798.7</v>
      </c>
      <c r="G3" s="12" t="s">
        <v>14</v>
      </c>
      <c r="H3" s="13" t="n">
        <v>798.7</v>
      </c>
      <c r="I3" s="14" t="e">
        <f aca="false">IF(H3="","",(IF($C$20&lt;25%,"N/A",IF(H3&lt;=($D$20+$A$20),H3,"Descartado"))))</f>
        <v>#VALUE!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/>
      <c r="H4" s="13"/>
      <c r="I4" s="14" t="str">
        <f aca="false">IF(H4="","",(IF($C$20&lt;25%,"N/A",IF(H4&lt;=($D$20+$A$20),H4,"Descartado"))))</f>
        <v/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/>
      <c r="H5" s="13"/>
      <c r="I5" s="14" t="str">
        <f aca="false">IF(H5="","",(IF($C$20&lt;25%,"N/A",IF(H5&lt;=($D$20+$A$20),H5,"Descartado"))))</f>
        <v/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8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8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8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8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8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str">
        <f aca="false">IF(B20&lt;2,"N/A",(STDEV(H3:H17)))</f>
        <v>N/A</v>
      </c>
      <c r="B20" s="25" t="n">
        <f aca="false">COUNT(H3:H17)</f>
        <v>1</v>
      </c>
      <c r="C20" s="26" t="str">
        <f aca="false">IF(B20&lt;2,"N/A",(A20/D20))</f>
        <v>N/A</v>
      </c>
      <c r="D20" s="27" t="n">
        <f aca="false">ROUND(AVERAGE(H3:H17),2)</f>
        <v>798.7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798.7</v>
      </c>
      <c r="G20" s="29" t="str">
        <f aca="false">INDEX(G3:G17,MATCH(H20,H3:H17,0))</f>
        <v>SOLONTEC SERVICOS DE LIMPEZA E TRANSPORTES EIRELI</v>
      </c>
      <c r="H20" s="30" t="n">
        <f aca="false">MIN(H3:H17)</f>
        <v>798.7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798.7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199675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100" zoomScalePageLayoutView="75" workbookViewId="0">
      <selection pane="topLeft" activeCell="B3" activeCellId="0" sqref="B3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39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40</v>
      </c>
      <c r="C3" s="9" t="s">
        <v>11</v>
      </c>
      <c r="D3" s="10" t="n">
        <v>450</v>
      </c>
      <c r="E3" s="11" t="n">
        <f aca="false">IF(C20&lt;=25%,D20,MIN(E20:F20))</f>
        <v>700</v>
      </c>
      <c r="F3" s="11" t="n">
        <f aca="false">MIN(H3:H17)</f>
        <v>700</v>
      </c>
      <c r="G3" s="12" t="s">
        <v>41</v>
      </c>
      <c r="H3" s="13" t="n">
        <v>700</v>
      </c>
      <c r="I3" s="14" t="e">
        <f aca="false">IF(H3="","",(IF($C$20&lt;25%,"N/A",IF(H3&lt;=($D$20+$A$20),H3,"Descartado"))))</f>
        <v>#VALUE!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/>
      <c r="H4" s="13"/>
      <c r="I4" s="14" t="str">
        <f aca="false">IF(H4="","",(IF($C$20&lt;25%,"N/A",IF(H4&lt;=($D$20+$A$20),H4,"Descartado"))))</f>
        <v/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/>
      <c r="H5" s="13"/>
      <c r="I5" s="14" t="str">
        <f aca="false">IF(H5="","",(IF($C$20&lt;25%,"N/A",IF(H5&lt;=($D$20+$A$20),H5,"Descartado"))))</f>
        <v/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str">
        <f aca="false">IF(B20&lt;2,"N/A",(STDEV(H3:H17)))</f>
        <v>N/A</v>
      </c>
      <c r="B20" s="25" t="n">
        <f aca="false">COUNT(H3:H17)</f>
        <v>1</v>
      </c>
      <c r="C20" s="26" t="str">
        <f aca="false">IF(B20&lt;2,"N/A",(A20/D20))</f>
        <v>N/A</v>
      </c>
      <c r="D20" s="27" t="n">
        <f aca="false">ROUND(AVERAGE(H3:H17),2)</f>
        <v>700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700</v>
      </c>
      <c r="G20" s="29" t="str">
        <f aca="false">INDEX(G3:G17,MATCH(H20,H3:H17,0))</f>
        <v>SOLONTEC</v>
      </c>
      <c r="H20" s="30" t="n">
        <f aca="false">MIN(H3:H17)</f>
        <v>700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700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315000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F1048576"/>
  <sheetViews>
    <sheetView showFormulas="false" showGridLines="true" showRowColHeaders="true" showZeros="true" rightToLeft="false" tabSelected="true" showOutlineSymbols="true" defaultGridColor="true" view="pageBreakPreview" topLeftCell="A1" colorId="64" zoomScale="75" zoomScaleNormal="100" zoomScalePageLayoutView="75" workbookViewId="0">
      <selection pane="topLeft" activeCell="D5" activeCellId="0" sqref="D5"/>
    </sheetView>
  </sheetViews>
  <sheetFormatPr defaultRowHeight="12.75" zeroHeight="false" outlineLevelRow="0" outlineLevelCol="0"/>
  <cols>
    <col collapsed="false" customWidth="true" hidden="false" outlineLevel="0" max="1" min="1" style="42" width="9.13"/>
    <col collapsed="false" customWidth="true" hidden="false" outlineLevel="0" max="2" min="2" style="42" width="86.85"/>
    <col collapsed="false" customWidth="true" hidden="false" outlineLevel="0" max="4" min="3" style="42" width="13.29"/>
    <col collapsed="false" customWidth="true" hidden="false" outlineLevel="0" max="5" min="5" style="42" width="14.28"/>
    <col collapsed="false" customWidth="true" hidden="false" outlineLevel="0" max="6" min="6" style="42" width="17.4"/>
    <col collapsed="false" customWidth="true" hidden="false" outlineLevel="0" max="14" min="7" style="43" width="9.13"/>
    <col collapsed="false" customWidth="true" hidden="false" outlineLevel="0" max="1025" min="15" style="42" width="9.13"/>
  </cols>
  <sheetData>
    <row r="1" customFormat="false" ht="15.75" hidden="false" customHeight="true" outlineLevel="0" collapsed="false">
      <c r="A1" s="44" t="s">
        <v>42</v>
      </c>
      <c r="B1" s="44"/>
      <c r="C1" s="44"/>
      <c r="D1" s="44"/>
      <c r="E1" s="44"/>
      <c r="F1" s="44"/>
    </row>
    <row r="2" customFormat="false" ht="25.5" hidden="false" customHeight="false" outlineLevel="0" collapsed="false">
      <c r="A2" s="45" t="s">
        <v>43</v>
      </c>
      <c r="B2" s="45" t="s">
        <v>44</v>
      </c>
      <c r="C2" s="45" t="s">
        <v>45</v>
      </c>
      <c r="D2" s="45" t="s">
        <v>46</v>
      </c>
      <c r="E2" s="45" t="s">
        <v>47</v>
      </c>
      <c r="F2" s="45" t="s">
        <v>48</v>
      </c>
    </row>
    <row r="3" customFormat="false" ht="12.75" hidden="false" customHeight="true" outlineLevel="0" collapsed="false">
      <c r="A3" s="46" t="s">
        <v>49</v>
      </c>
      <c r="B3" s="46"/>
      <c r="C3" s="46"/>
      <c r="D3" s="46"/>
      <c r="E3" s="46"/>
      <c r="F3" s="46"/>
    </row>
    <row r="4" s="49" customFormat="true" ht="78.6" hidden="false" customHeight="false" outlineLevel="0" collapsed="false">
      <c r="A4" s="47" t="n">
        <v>1</v>
      </c>
      <c r="B4" s="48" t="str">
        <f aca="false">Item1!B3</f>
        <v>- Locação de veículo automotor durante dias úteis (segunda a sexta-feira), com os respectivos motoristas (condutores) habilitados na categoria “B” ou superior. - Veículo leve (ex.: Gol, Fiesta, Pálio, Corsa e similares); - Fornecimento máximo de 25 veículos e mínimo de 01 veículo por período de locação; - Capacidade mínima para 5 pessoas (incluso motorista) com 4 portas; - Motor 1.0 ou de maior cilindrada; - Quilometragem livre; - Cor clara; - Ano de fabricação: a partir de 2016; - Com seguro total; - Licenciados; - Combustível do motor: gasolina ou flex (álcool e gasolina); - Ar condicionado; - Encosto do banco traseiro rebatível; - Possuir todos os acessórios/equipamentos de segurança tidos como obrigatórios, como o cinto de segurança e outros necessários para o transporte de passageiros;</v>
      </c>
      <c r="C4" s="49" t="str">
        <f aca="false">Item1!C3</f>
        <v>Diária</v>
      </c>
      <c r="D4" s="49" t="n">
        <f aca="false">Item1!D3</f>
        <v>750</v>
      </c>
      <c r="E4" s="50" t="n">
        <f aca="false">Item1!E3</f>
        <v>489.27</v>
      </c>
      <c r="F4" s="50" t="n">
        <f aca="false">(ROUND(E4,2)*D4)</f>
        <v>366952.5</v>
      </c>
    </row>
    <row r="5" customFormat="false" ht="78.6" hidden="false" customHeight="false" outlineLevel="0" collapsed="false">
      <c r="A5" s="47" t="n">
        <v>2</v>
      </c>
      <c r="B5" s="51" t="str">
        <f aca="false">Item2!B3</f>
        <v>- Locação de veículo automotor aos sábados, com os respectivos motoristas (condutores) habilitados na categoria “B” ou superior. - Veículo leve (ex.: Gol, Fiesta, Pálio, Corsa e similares); - Fornecimento máximo de 25 veículos e mínimo de 01 veículo por período de locação; - Capacidade mínima para 5 pessoas (incluso motorista) com 4 portas; - Motor 1.0 ou de maior cilindrada; - Quilometragem livre; - Cor clara; - Ano de fabricação: a partir de 2016; - Com seguro total; - Licenciados; - Combustível do motor: gasolina ou flex (álcool e gasolina);- Ar condicionado; - Encosto do banco traseiro rebatível; - Possuir todos os acessórios/equipamentos de segurança tidos como obrigatórios, como o cinto de segurança e outros necessários para o transporte de passageiros;</v>
      </c>
      <c r="C5" s="49" t="str">
        <f aca="false">Item2!C3</f>
        <v>Diária</v>
      </c>
      <c r="D5" s="49" t="n">
        <f aca="false">Item2!D3</f>
        <v>50</v>
      </c>
      <c r="E5" s="50" t="n">
        <f aca="false">Item2!E3</f>
        <v>532.36</v>
      </c>
      <c r="F5" s="52" t="n">
        <f aca="false">(ROUND(E5,2)*D5)</f>
        <v>26618</v>
      </c>
    </row>
    <row r="6" customFormat="false" ht="78.6" hidden="false" customHeight="false" outlineLevel="0" collapsed="false">
      <c r="A6" s="47" t="n">
        <v>3</v>
      </c>
      <c r="B6" s="51" t="str">
        <f aca="false">Item3!B3</f>
        <v>- Locação de veículo automotor aos domingos, com os respectivos motoristas (condutores) habilitados na categoria “B” ou superior. - Veículo leve (ex.: Gol, Fiesta, Pálio, Corsa e similares); - Fornecimento máximo de 25 veículos e mínimo de 01 veículo por período de locação; - Capacidade mínima para 5 pessoas (incluso motorista) com 4 portas; - Motor 1.0 ou de maior cilindrada; - Quilometragem livre; - Cor clara; - Ano de fabricação: a partir de 2016; - Com seguro total; - Licenciados; - Combustível do motor: gasolina ou flex (álcool e gasolina); - Ar condicionado; - Encosto do banco traseiro rebatível; - Possuir todos os acessórios/equipamentos de segurança tidos como obrigatórios, como o cinto de segurança e outros necessários para o transporte de passageiros</v>
      </c>
      <c r="C6" s="49" t="str">
        <f aca="false">Item3!C3</f>
        <v>Diária</v>
      </c>
      <c r="D6" s="49" t="n">
        <f aca="false">Item3!D3</f>
        <v>50</v>
      </c>
      <c r="E6" s="53" t="n">
        <f aca="false">Item3!E3</f>
        <v>548.4</v>
      </c>
      <c r="F6" s="52" t="n">
        <f aca="false">(ROUND(E6,2)*D6)</f>
        <v>27420</v>
      </c>
    </row>
    <row r="7" customFormat="false" ht="12.75" hidden="false" customHeight="true" outlineLevel="0" collapsed="false">
      <c r="A7" s="54" t="s">
        <v>50</v>
      </c>
      <c r="B7" s="54"/>
      <c r="C7" s="54"/>
      <c r="D7" s="54"/>
      <c r="E7" s="55" t="n">
        <f aca="false">SUM(F4:F6)</f>
        <v>420990.5</v>
      </c>
      <c r="F7" s="55"/>
    </row>
    <row r="8" customFormat="false" ht="45.75" hidden="false" customHeight="false" outlineLevel="0" collapsed="false">
      <c r="A8" s="49" t="n">
        <v>4</v>
      </c>
      <c r="B8" s="51" t="str">
        <f aca="false">Item4!B3</f>
        <v>- Locação de veículo automotor tipo caminhão, com baú; - Sem motorista; - Fornecimento máximo de 05 veículos e mínimo de 01 veículo por período de locação; - Quilometragem livre; - Ano de fabricação: a partir de 2014; - Com seguro total; - Licenciados; - Ar condicionado; - Capacidade de carga mínima de 14.000 kg; - Possuir todos os acessórios/equipamentos de segurança tidos como obrigatórios.</v>
      </c>
      <c r="C8" s="49" t="str">
        <f aca="false">Item4!C3</f>
        <v>Diária</v>
      </c>
      <c r="D8" s="49" t="n">
        <f aca="false">Item4!D3</f>
        <v>250</v>
      </c>
      <c r="E8" s="50" t="n">
        <f aca="false">Item4!E3</f>
        <v>798.7</v>
      </c>
      <c r="F8" s="50" t="n">
        <f aca="false">(ROUND(E8,2)*D8)</f>
        <v>199675</v>
      </c>
    </row>
    <row r="9" customFormat="false" ht="15.75" hidden="false" customHeight="true" outlineLevel="0" collapsed="false">
      <c r="A9" s="56"/>
      <c r="B9" s="56"/>
      <c r="C9" s="44" t="s">
        <v>51</v>
      </c>
      <c r="D9" s="44"/>
      <c r="E9" s="44"/>
      <c r="F9" s="57" t="n">
        <f aca="false">SUM(F4:F8)</f>
        <v>620665.5</v>
      </c>
    </row>
    <row r="1048576" customFormat="false" ht="12.8" hidden="false" customHeight="false" outlineLevel="0" collapsed="false"/>
  </sheetData>
  <mergeCells count="5">
    <mergeCell ref="A1:F1"/>
    <mergeCell ref="A3:F3"/>
    <mergeCell ref="A7:D7"/>
    <mergeCell ref="E7:F7"/>
    <mergeCell ref="C9:E9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F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100" zoomScalePageLayoutView="75" workbookViewId="0">
      <selection pane="topLeft" activeCell="F12" activeCellId="0" sqref="F12"/>
    </sheetView>
  </sheetViews>
  <sheetFormatPr defaultRowHeight="12.75" zeroHeight="false" outlineLevelRow="0" outlineLevelCol="0"/>
  <cols>
    <col collapsed="false" customWidth="true" hidden="false" outlineLevel="0" max="1" min="1" style="42" width="9.13"/>
    <col collapsed="false" customWidth="true" hidden="false" outlineLevel="0" max="2" min="2" style="42" width="86.85"/>
    <col collapsed="false" customWidth="true" hidden="false" outlineLevel="0" max="4" min="3" style="58" width="13.29"/>
    <col collapsed="false" customWidth="true" hidden="false" outlineLevel="0" max="5" min="5" style="42" width="13.29"/>
    <col collapsed="false" customWidth="true" hidden="false" outlineLevel="0" max="6" min="6" style="42" width="15.57"/>
    <col collapsed="false" customWidth="true" hidden="false" outlineLevel="0" max="14" min="7" style="43" width="9.13"/>
    <col collapsed="false" customWidth="true" hidden="false" outlineLevel="0" max="1025" min="15" style="42" width="9.13"/>
  </cols>
  <sheetData>
    <row r="1" s="43" customFormat="true" ht="15.75" hidden="false" customHeight="true" outlineLevel="0" collapsed="false">
      <c r="A1" s="44" t="s">
        <v>52</v>
      </c>
      <c r="B1" s="44"/>
      <c r="C1" s="44"/>
      <c r="D1" s="44"/>
      <c r="E1" s="44"/>
      <c r="F1" s="44"/>
    </row>
    <row r="2" s="43" customFormat="true" ht="25.5" hidden="false" customHeight="false" outlineLevel="0" collapsed="false">
      <c r="A2" s="45" t="s">
        <v>43</v>
      </c>
      <c r="B2" s="45" t="s">
        <v>44</v>
      </c>
      <c r="C2" s="45" t="s">
        <v>45</v>
      </c>
      <c r="D2" s="45" t="s">
        <v>46</v>
      </c>
      <c r="E2" s="45" t="s">
        <v>47</v>
      </c>
      <c r="F2" s="45" t="s">
        <v>48</v>
      </c>
    </row>
    <row r="3" s="43" customFormat="true" ht="17.25" hidden="false" customHeight="false" outlineLevel="0" collapsed="false">
      <c r="A3" s="59" t="s">
        <v>53</v>
      </c>
      <c r="B3" s="60" t="str">
        <f aca="false">Item1!G20</f>
        <v>PARDAL LOCAÇÕES DE VEÍCULOS E SERVIÇOS EIRELI</v>
      </c>
      <c r="C3" s="60"/>
      <c r="D3" s="60"/>
      <c r="E3" s="60"/>
      <c r="F3" s="60"/>
    </row>
    <row r="4" s="43" customFormat="true" ht="78.6" hidden="false" customHeight="false" outlineLevel="0" collapsed="false">
      <c r="A4" s="49" t="n">
        <v>1</v>
      </c>
      <c r="B4" s="51" t="str">
        <f aca="false">Item1!B3</f>
        <v>- Locação de veículo automotor durante dias úteis (segunda a sexta-feira), com os respectivos motoristas (condutores) habilitados na categoria “B” ou superior. - Veículo leve (ex.: Gol, Fiesta, Pálio, Corsa e similares); - Fornecimento máximo de 25 veículos e mínimo de 01 veículo por período de locação; - Capacidade mínima para 5 pessoas (incluso motorista) com 4 portas; - Motor 1.0 ou de maior cilindrada; - Quilometragem livre; - Cor clara; - Ano de fabricação: a partir de 2016; - Com seguro total; - Licenciados; - Combustível do motor: gasolina ou flex (álcool e gasolina); - Ar condicionado; - Encosto do banco traseiro rebatível; - Possuir todos os acessórios/equipamentos de segurança tidos como obrigatórios, como o cinto de segurança e outros necessários para o transporte de passageiros;</v>
      </c>
      <c r="C4" s="49" t="str">
        <f aca="false">Item1!C3</f>
        <v>Diária</v>
      </c>
      <c r="D4" s="49" t="n">
        <f aca="false">Item1!D3</f>
        <v>750</v>
      </c>
      <c r="E4" s="52" t="n">
        <f aca="false">Item1!F3</f>
        <v>344.44</v>
      </c>
      <c r="F4" s="52" t="n">
        <f aca="false">(ROUND(E4,2)*D4)</f>
        <v>258330</v>
      </c>
    </row>
    <row r="5" s="43" customFormat="true" ht="17.25" hidden="false" customHeight="false" outlineLevel="0" collapsed="false">
      <c r="A5" s="59" t="s">
        <v>53</v>
      </c>
      <c r="B5" s="60" t="str">
        <f aca="false">Item2!G20</f>
        <v>PARDAL LOCAÇÕES DE VEÍCULOS E SERVIÇOS EIRELI</v>
      </c>
      <c r="C5" s="60"/>
      <c r="D5" s="60"/>
      <c r="E5" s="60"/>
      <c r="F5" s="60"/>
    </row>
    <row r="6" customFormat="false" ht="78.6" hidden="false" customHeight="false" outlineLevel="0" collapsed="false">
      <c r="A6" s="49" t="n">
        <v>2</v>
      </c>
      <c r="B6" s="51" t="str">
        <f aca="false">Item2!B3</f>
        <v>- Locação de veículo automotor aos sábados, com os respectivos motoristas (condutores) habilitados na categoria “B” ou superior. - Veículo leve (ex.: Gol, Fiesta, Pálio, Corsa e similares); - Fornecimento máximo de 25 veículos e mínimo de 01 veículo por período de locação; - Capacidade mínima para 5 pessoas (incluso motorista) com 4 portas; - Motor 1.0 ou de maior cilindrada; - Quilometragem livre; - Cor clara; - Ano de fabricação: a partir de 2016; - Com seguro total; - Licenciados; - Combustível do motor: gasolina ou flex (álcool e gasolina);- Ar condicionado; - Encosto do banco traseiro rebatível; - Possuir todos os acessórios/equipamentos de segurança tidos como obrigatórios, como o cinto de segurança e outros necessários para o transporte de passageiros;</v>
      </c>
      <c r="C6" s="49" t="str">
        <f aca="false">Item2!C3</f>
        <v>Diária</v>
      </c>
      <c r="D6" s="49" t="n">
        <f aca="false">Item2!D3</f>
        <v>50</v>
      </c>
      <c r="E6" s="52" t="n">
        <f aca="false">Item2!F3</f>
        <v>394.36</v>
      </c>
      <c r="F6" s="52" t="n">
        <f aca="false">(ROUND(E6,2)*D6)</f>
        <v>19718</v>
      </c>
    </row>
    <row r="7" customFormat="false" ht="17.25" hidden="false" customHeight="false" outlineLevel="0" collapsed="false">
      <c r="A7" s="59" t="s">
        <v>53</v>
      </c>
      <c r="B7" s="60" t="str">
        <f aca="false">Item3!G20</f>
        <v>PARDAL LOCAÇÕES DE VEÍCULOS E SERVIÇOS EIRELI</v>
      </c>
      <c r="C7" s="60"/>
      <c r="D7" s="60"/>
      <c r="E7" s="60"/>
      <c r="F7" s="60"/>
    </row>
    <row r="8" customFormat="false" ht="78.6" hidden="false" customHeight="false" outlineLevel="0" collapsed="false">
      <c r="A8" s="49" t="n">
        <v>3</v>
      </c>
      <c r="B8" s="51" t="str">
        <f aca="false">Item3!B3</f>
        <v>- Locação de veículo automotor aos domingos, com os respectivos motoristas (condutores) habilitados na categoria “B” ou superior. - Veículo leve (ex.: Gol, Fiesta, Pálio, Corsa e similares); - Fornecimento máximo de 25 veículos e mínimo de 01 veículo por período de locação; - Capacidade mínima para 5 pessoas (incluso motorista) com 4 portas; - Motor 1.0 ou de maior cilindrada; - Quilometragem livre; - Cor clara; - Ano de fabricação: a partir de 2016; - Com seguro total; - Licenciados; - Combustível do motor: gasolina ou flex (álcool e gasolina); - Ar condicionado; - Encosto do banco traseiro rebatível; - Possuir todos os acessórios/equipamentos de segurança tidos como obrigatórios, como o cinto de segurança e outros necessários para o transporte de passageiros</v>
      </c>
      <c r="C8" s="49" t="str">
        <f aca="false">Item3!C3</f>
        <v>Diária</v>
      </c>
      <c r="D8" s="49" t="n">
        <f aca="false">Item3!D3</f>
        <v>50</v>
      </c>
      <c r="E8" s="52" t="n">
        <f aca="false">Item3!F3</f>
        <v>444.28</v>
      </c>
      <c r="F8" s="52" t="n">
        <f aca="false">(ROUND(E8,2)*D8)</f>
        <v>22214</v>
      </c>
    </row>
    <row r="9" customFormat="false" ht="12.75" hidden="false" customHeight="true" outlineLevel="0" collapsed="false">
      <c r="A9" s="59" t="s">
        <v>53</v>
      </c>
      <c r="B9" s="60" t="str">
        <f aca="false">Item4!G20</f>
        <v>SOLONTEC SERVICOS DE LIMPEZA E TRANSPORTES EIRELI</v>
      </c>
      <c r="C9" s="60"/>
      <c r="D9" s="60"/>
      <c r="E9" s="60"/>
      <c r="F9" s="60"/>
    </row>
    <row r="10" customFormat="false" ht="45.75" hidden="false" customHeight="false" outlineLevel="0" collapsed="false">
      <c r="A10" s="49" t="n">
        <v>4</v>
      </c>
      <c r="B10" s="51" t="str">
        <f aca="false">Item4!B3</f>
        <v>- Locação de veículo automotor tipo caminhão, com baú; - Sem motorista; - Fornecimento máximo de 05 veículos e mínimo de 01 veículo por período de locação; - Quilometragem livre; - Ano de fabricação: a partir de 2014; - Com seguro total; - Licenciados; - Ar condicionado; - Capacidade de carga mínima de 14.000 kg; - Possuir todos os acessórios/equipamentos de segurança tidos como obrigatórios.</v>
      </c>
      <c r="C10" s="49" t="str">
        <f aca="false">Item4!C3</f>
        <v>Diária</v>
      </c>
      <c r="D10" s="49" t="n">
        <f aca="false">Item4!D3</f>
        <v>250</v>
      </c>
      <c r="E10" s="52" t="n">
        <f aca="false">Item4!F3</f>
        <v>798.7</v>
      </c>
      <c r="F10" s="52" t="n">
        <f aca="false">(ROUND(E10,2)*D10)</f>
        <v>199675</v>
      </c>
    </row>
    <row r="11" customFormat="false" ht="25.85" hidden="false" customHeight="true" outlineLevel="0" collapsed="false">
      <c r="A11" s="56"/>
      <c r="B11" s="56"/>
      <c r="C11" s="44" t="s">
        <v>54</v>
      </c>
      <c r="D11" s="44"/>
      <c r="E11" s="44"/>
      <c r="F11" s="57" t="n">
        <f aca="false">SUM(F4:F10)</f>
        <v>499937</v>
      </c>
    </row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6">
    <mergeCell ref="A1:F1"/>
    <mergeCell ref="B3:F3"/>
    <mergeCell ref="B5:F5"/>
    <mergeCell ref="B7:F7"/>
    <mergeCell ref="B9:F9"/>
    <mergeCell ref="C11:E11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33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2019-01-16T20:04:04Z</dcterms:created>
  <dc:creator>Marconni Rodrigues de AlcGntara Santos</dc:creator>
  <dc:description/>
  <dc:language>pt-BR</dc:language>
  <cp:lastModifiedBy/>
  <cp:lastPrinted>2020-02-05T16:35:07Z</cp:lastPrinted>
  <dcterms:modified xsi:type="dcterms:W3CDTF">2020-06-16T15:11:37Z</dcterms:modified>
  <cp:revision>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