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1840" windowHeight="13140" tabRatio="661" activeTab="1"/>
  </bookViews>
  <sheets>
    <sheet name="Item1" sheetId="70" r:id="rId1"/>
    <sheet name="TOTAL" sheetId="5" r:id="rId2"/>
    <sheet name="menores" sheetId="6" r:id="rId3"/>
  </sheets>
  <definedNames>
    <definedName name="_xlnm.Print_Area" localSheetId="2">menores!$A$1:$F$5</definedName>
    <definedName name="_xlnm.Print_Area" localSheetId="1">TOTAL!$A$1:$F$4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6" l="1"/>
  <c r="D4" i="6"/>
  <c r="B4" i="6"/>
  <c r="C3" i="5"/>
  <c r="D3" i="5"/>
  <c r="B3" i="5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F3" i="70"/>
  <c r="E4" i="6" s="1"/>
  <c r="A20" i="70" l="1"/>
  <c r="C20" i="70" s="1"/>
  <c r="F4" i="6"/>
  <c r="I6" i="70" l="1"/>
  <c r="I7" i="70"/>
  <c r="F5" i="6"/>
  <c r="I4" i="70"/>
  <c r="I5" i="70"/>
  <c r="I3" i="70"/>
  <c r="E20" i="70" l="1"/>
  <c r="E3" i="70" s="1"/>
  <c r="E3" i="5" s="1"/>
  <c r="F3" i="5" s="1"/>
  <c r="H22" i="70" l="1"/>
  <c r="H23" i="70" s="1"/>
  <c r="F4" i="5"/>
  <c r="G3" i="5"/>
</calcChain>
</file>

<file path=xl/sharedStrings.xml><?xml version="1.0" encoding="utf-8"?>
<sst xmlns="http://schemas.openxmlformats.org/spreadsheetml/2006/main" count="50" uniqueCount="44">
  <si>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</si>
  <si>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</si>
  <si>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</si>
  <si>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</si>
  <si>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</si>
  <si>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</si>
  <si>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</si>
  <si>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</si>
  <si>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</si>
  <si>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</si>
  <si>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</si>
  <si>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</si>
  <si>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</si>
  <si>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</si>
  <si>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</si>
  <si>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</si>
  <si>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</si>
  <si>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</si>
  <si>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</si>
  <si>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</si>
  <si>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</si>
  <si>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</si>
  <si>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</si>
  <si>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</si>
  <si>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</si>
  <si>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</si>
  <si>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</si>
  <si>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</si>
  <si>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</si>
  <si>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</si>
  <si>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</si>
  <si>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</si>
  <si>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</si>
  <si>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</si>
  <si>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</si>
  <si>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</si>
  <si>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</si>
  <si>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</si>
  <si>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Contratação de empresa especializada para prestação de serviços de limpeza e desinfecção nos dutos dos sistemas de ar condicionado do Edifício Sede, Edifício Anexo e Prédio dos Cartórios Eleitorais da Capital, do Tribunal Regional Eleitoral da Bahia, CONFORME ESPECIFICAÇÕES CONSTANTES DO ANEXO A DO TERMO DE REFERÊNCIA</t>
  </si>
  <si>
    <t xml:space="preserve">TCM CLIMATIZAÇÃO INDUSTRIAL </t>
  </si>
  <si>
    <t>CONTROL SERVIÇOS DE LIMPEZA DE DUTOS</t>
  </si>
  <si>
    <t>LK DUTOS</t>
  </si>
  <si>
    <t>JOAR COMERCIO E SERVIÇOS</t>
  </si>
  <si>
    <t>CONTROL AMBIENTAL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</si>
</sst>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9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B1" zoomScaleNormal="100" zoomScaleSheetLayoutView="100" workbookViewId="0">
      <selection activeCell="F3" sqref="F3:F1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 x14ac:dyDescent="0.2">
      <c r="A2" s="50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0"/>
      <c r="B3" s="51" t="s">
        <v>38</v>
      </c>
      <c r="C3" s="54" t="s">
        <v>8</v>
      </c>
      <c r="D3" s="57">
        <v>1</v>
      </c>
      <c r="E3" s="60">
        <f>IF(C20&lt;=25%,D20,MIN(E20:F20))</f>
        <v>48720</v>
      </c>
      <c r="F3" s="60">
        <f>MIN(H3:H17)</f>
        <v>36960</v>
      </c>
      <c r="G3" s="5" t="s">
        <v>39</v>
      </c>
      <c r="H3" s="14">
        <v>67000</v>
      </c>
      <c r="I3" s="30">
        <f>IF(H3="","",(IF($C$20&lt;25%,"N/A",IF(H3&lt;=($D$20+$A$20),H3,"Descartado"))))</f>
        <v>67000</v>
      </c>
    </row>
    <row r="4" spans="1:9" x14ac:dyDescent="0.2">
      <c r="A4" s="50"/>
      <c r="B4" s="52"/>
      <c r="C4" s="55"/>
      <c r="D4" s="58"/>
      <c r="E4" s="61"/>
      <c r="F4" s="61"/>
      <c r="G4" s="5" t="s">
        <v>40</v>
      </c>
      <c r="H4" s="14">
        <v>48720</v>
      </c>
      <c r="I4" s="30">
        <f t="shared" ref="I4:I17" si="0">IF(H4="","",(IF($C$20&lt;25%,"N/A",IF(H4&lt;=($D$20+$A$20),H4,"Descartado"))))</f>
        <v>48720</v>
      </c>
    </row>
    <row r="5" spans="1:9" x14ac:dyDescent="0.2">
      <c r="A5" s="50"/>
      <c r="B5" s="52"/>
      <c r="C5" s="55"/>
      <c r="D5" s="58"/>
      <c r="E5" s="61"/>
      <c r="F5" s="61"/>
      <c r="G5" s="5" t="s">
        <v>43</v>
      </c>
      <c r="H5" s="14">
        <v>36960</v>
      </c>
      <c r="I5" s="30">
        <f t="shared" si="0"/>
        <v>36960</v>
      </c>
    </row>
    <row r="6" spans="1:9" x14ac:dyDescent="0.2">
      <c r="A6" s="50"/>
      <c r="B6" s="52"/>
      <c r="C6" s="55"/>
      <c r="D6" s="58"/>
      <c r="E6" s="61"/>
      <c r="F6" s="61"/>
      <c r="G6" s="5" t="s">
        <v>41</v>
      </c>
      <c r="H6" s="14">
        <v>44900</v>
      </c>
      <c r="I6" s="30">
        <f t="shared" si="0"/>
        <v>44900</v>
      </c>
    </row>
    <row r="7" spans="1:9" x14ac:dyDescent="0.2">
      <c r="A7" s="50"/>
      <c r="B7" s="52"/>
      <c r="C7" s="55"/>
      <c r="D7" s="58"/>
      <c r="E7" s="61"/>
      <c r="F7" s="61"/>
      <c r="G7" s="5" t="s">
        <v>42</v>
      </c>
      <c r="H7" s="14">
        <v>117600</v>
      </c>
      <c r="I7" s="30" t="str">
        <f t="shared" si="0"/>
        <v>Descartado</v>
      </c>
    </row>
    <row r="8" spans="1:9" x14ac:dyDescent="0.2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 x14ac:dyDescent="0.2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 x14ac:dyDescent="0.2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 x14ac:dyDescent="0.2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 x14ac:dyDescent="0.2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 x14ac:dyDescent="0.2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 x14ac:dyDescent="0.2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 x14ac:dyDescent="0.2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 x14ac:dyDescent="0.2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 x14ac:dyDescent="0.2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 x14ac:dyDescent="0.2">
      <c r="A20" s="20">
        <f>IF(B20&lt;2,"N/A",(STDEV(H3:H17)))</f>
        <v>32429.783841401102</v>
      </c>
      <c r="B20" s="20">
        <f>COUNT(H3:H17)</f>
        <v>5</v>
      </c>
      <c r="C20" s="21">
        <f>IF(B20&lt;2,"N/A",(A20/D20))</f>
        <v>0.51446449396219784</v>
      </c>
      <c r="D20" s="22">
        <f>ROUND(AVERAGE(H3:H17),2)</f>
        <v>63036</v>
      </c>
      <c r="E20" s="23">
        <f>IFERROR(ROUND(IF(B20&lt;2,"N/A",(IF(C20&lt;=25%,"N/A",AVERAGE(I3:I17)))),2),"N/A")</f>
        <v>49395</v>
      </c>
      <c r="F20" s="23">
        <f>ROUND(MEDIAN(H3:H17),2)</f>
        <v>48720</v>
      </c>
      <c r="G20" s="24" t="str">
        <f>INDEX(G3:G17,MATCH(H20,H3:H17,0))</f>
        <v>CONTROL AMBIENTAL LTDA</v>
      </c>
      <c r="H20" s="25">
        <f>MIN(H3:H17)</f>
        <v>36960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1"/>
      <c r="E22" s="71"/>
      <c r="F22" s="36"/>
      <c r="G22" s="26" t="s">
        <v>37</v>
      </c>
      <c r="H22" s="27">
        <f>IF(C20&lt;=25%,D20,MIN(E20:F20))</f>
        <v>48720</v>
      </c>
    </row>
    <row r="23" spans="1:11" x14ac:dyDescent="0.2">
      <c r="B23" s="33"/>
      <c r="C23" s="33"/>
      <c r="D23" s="71"/>
      <c r="E23" s="71"/>
      <c r="F23" s="37"/>
      <c r="G23" s="28" t="s">
        <v>9</v>
      </c>
      <c r="H23" s="29">
        <f>ROUND(H22,2)*D3</f>
        <v>48720</v>
      </c>
    </row>
    <row r="24" spans="1:11" x14ac:dyDescent="0.2">
      <c r="B24" s="38"/>
      <c r="C24" s="38"/>
      <c r="D24" s="32"/>
      <c r="E24" s="32"/>
    </row>
    <row r="26" spans="1:11" x14ac:dyDescent="0.2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 x14ac:dyDescent="0.2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 x14ac:dyDescent="0.2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 x14ac:dyDescent="0.2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 x14ac:dyDescent="0.2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 x14ac:dyDescent="0.2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 x14ac:dyDescent="0.2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"/>
  <sheetViews>
    <sheetView tabSelected="1" view="pageBreakPreview" zoomScaleNormal="100" zoomScaleSheetLayoutView="100" workbookViewId="0">
      <selection activeCell="B14" sqref="B14"/>
    </sheetView>
  </sheetViews>
  <sheetFormatPr defaultRowHeight="12.75" x14ac:dyDescent="0.2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7" ht="15.75" x14ac:dyDescent="0.25">
      <c r="A1" s="72" t="s">
        <v>14</v>
      </c>
      <c r="B1" s="72"/>
      <c r="C1" s="72"/>
      <c r="D1" s="72"/>
      <c r="E1" s="72"/>
      <c r="F1" s="72"/>
    </row>
    <row r="2" spans="1:7" ht="25.5" x14ac:dyDescent="0.2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7" ht="51" x14ac:dyDescent="0.2">
      <c r="A3" s="42">
        <v>1</v>
      </c>
      <c r="B3" s="43" t="str">
        <f>Item1!B3</f>
        <v>Contratação de empresa especializada para prestação de serviços de limpeza e desinfecção nos dutos dos sistemas de ar condicionado do Edifício Sede, Edifício Anexo e Prédio dos Cartórios Eleitorais da Capital, do Tribunal Regional Eleitoral da Bahia, CONFORME ESPECIFICAÇÕES CONSTANTES DO ANEXO A DO TERMO DE REFERÊNCIA</v>
      </c>
      <c r="C3" s="42" t="str">
        <f>Item1!C3</f>
        <v>unidade</v>
      </c>
      <c r="D3" s="42">
        <f>Item1!D3</f>
        <v>1</v>
      </c>
      <c r="E3" s="43">
        <f>Item1!E3</f>
        <v>48720</v>
      </c>
      <c r="F3" s="44">
        <f t="shared" ref="F3" si="0">(ROUND(E3,2)*D3)</f>
        <v>48720</v>
      </c>
      <c r="G3" s="3" t="str">
        <f>IF(F3&gt;80000,"necessária a subdivisão deste item em cotas!","")</f>
        <v/>
      </c>
    </row>
    <row r="4" spans="1:7" ht="15.75" x14ac:dyDescent="0.25">
      <c r="A4" s="39"/>
      <c r="B4" s="39"/>
      <c r="C4" s="73" t="s">
        <v>20</v>
      </c>
      <c r="D4" s="74"/>
      <c r="E4" s="75"/>
      <c r="F4" s="40">
        <f>SUM(F3:F3)</f>
        <v>48720</v>
      </c>
    </row>
  </sheetData>
  <mergeCells count="2">
    <mergeCell ref="A1:F1"/>
    <mergeCell ref="C4:E4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"/>
  <sheetViews>
    <sheetView view="pageBreakPreview" zoomScaleNormal="100" zoomScaleSheetLayoutView="100" workbookViewId="0">
      <selection activeCell="D11" sqref="D11"/>
    </sheetView>
  </sheetViews>
  <sheetFormatPr defaultRowHeight="12.75" x14ac:dyDescent="0.2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 x14ac:dyDescent="0.25">
      <c r="A1" s="72" t="s">
        <v>21</v>
      </c>
      <c r="B1" s="72"/>
      <c r="C1" s="72"/>
      <c r="D1" s="72"/>
      <c r="E1" s="72"/>
      <c r="F1" s="72"/>
    </row>
    <row r="2" spans="1:6" s="2" customFormat="1" ht="25.5" x14ac:dyDescent="0.2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 x14ac:dyDescent="0.2">
      <c r="A3" s="45" t="s">
        <v>22</v>
      </c>
      <c r="B3" s="76" t="str">
        <f>Item1!G20</f>
        <v>CONTROL AMBIENTAL LTDA</v>
      </c>
      <c r="C3" s="77"/>
      <c r="D3" s="77"/>
      <c r="E3" s="77"/>
      <c r="F3" s="78"/>
    </row>
    <row r="4" spans="1:6" s="2" customFormat="1" ht="51" x14ac:dyDescent="0.2">
      <c r="A4" s="42">
        <v>1</v>
      </c>
      <c r="B4" s="43" t="str">
        <f>Item1!B3</f>
        <v>Contratação de empresa especializada para prestação de serviços de limpeza e desinfecção nos dutos dos sistemas de ar condicionado do Edifício Sede, Edifício Anexo e Prédio dos Cartórios Eleitorais da Capital, do Tribunal Regional Eleitoral da Bahia, CONFORME ESPECIFICAÇÕES CONSTANTES DO ANEXO A DO TERMO DE REFERÊNCIA</v>
      </c>
      <c r="C4" s="42" t="str">
        <f>Item1!C3</f>
        <v>unidade</v>
      </c>
      <c r="D4" s="42">
        <f>Item1!D3</f>
        <v>1</v>
      </c>
      <c r="E4" s="44">
        <f>Item1!F3</f>
        <v>36960</v>
      </c>
      <c r="F4" s="44">
        <f>(ROUND(E4,2)*D4)</f>
        <v>36960</v>
      </c>
    </row>
    <row r="5" spans="1:6" ht="15.75" x14ac:dyDescent="0.25">
      <c r="A5" s="39"/>
      <c r="B5" s="39"/>
      <c r="C5" s="73" t="s">
        <v>23</v>
      </c>
      <c r="D5" s="74"/>
      <c r="E5" s="75"/>
      <c r="F5" s="40">
        <f>SUM(F4:F4)</f>
        <v>36960</v>
      </c>
    </row>
  </sheetData>
  <mergeCells count="3">
    <mergeCell ref="A1:F1"/>
    <mergeCell ref="B3:F3"/>
    <mergeCell ref="C5:E5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Item1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2019-03-26T20:50:54Z</cp:lastPrinted>
  <dcterms:created xsi:type="dcterms:W3CDTF">2019-01-16T20:04:04Z</dcterms:created>
  <dcterms:modified xsi:type="dcterms:W3CDTF">2021-02-25T13:07:00Z</dcterms:modified>
</cp:coreProperties>
</file>