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310" tabRatio="500"/>
  </bookViews>
  <sheets>
    <sheet name="Item1" sheetId="1" r:id="rId1"/>
    <sheet name="TOTAL" sheetId="2" r:id="rId2"/>
  </sheets>
  <definedNames>
    <definedName name="_xlnm.Print_Area" localSheetId="1">TOTAL!$A$1:$F$19</definedName>
    <definedName name="Print_Area_0" localSheetId="1">TOTAL!$A$9:$F$19</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18" i="2" l="1"/>
  <c r="C18" i="2"/>
  <c r="B18" i="2"/>
  <c r="D11" i="2"/>
  <c r="C11" i="2"/>
  <c r="B11" i="2"/>
  <c r="H20" i="1"/>
  <c r="G20" i="1" s="1"/>
  <c r="B17" i="2" s="1"/>
  <c r="F20" i="1"/>
  <c r="D20" i="1"/>
  <c r="B20" i="1"/>
  <c r="I17" i="1"/>
  <c r="I16" i="1"/>
  <c r="I15" i="1"/>
  <c r="I14" i="1"/>
  <c r="I13" i="1"/>
  <c r="I12" i="1"/>
  <c r="I11" i="1"/>
  <c r="I10" i="1"/>
  <c r="I9" i="1"/>
  <c r="I8" i="1"/>
  <c r="I7" i="1"/>
  <c r="I6" i="1"/>
  <c r="F3" i="1"/>
  <c r="E18" i="2" s="1"/>
  <c r="F18" i="2" s="1"/>
  <c r="F19" i="2" s="1"/>
  <c r="A20" i="1" l="1"/>
  <c r="C20" i="1" s="1"/>
  <c r="I4" i="1" l="1"/>
  <c r="I5" i="1"/>
  <c r="E20" i="1" s="1"/>
  <c r="I3" i="1"/>
  <c r="H22" i="1" l="1"/>
  <c r="H23" i="1" s="1"/>
  <c r="E3" i="1"/>
  <c r="E11" i="2" s="1"/>
  <c r="F11" i="2" s="1"/>
  <c r="F12" i="2" s="1"/>
</calcChain>
</file>

<file path=xl/sharedStrings.xml><?xml version="1.0" encoding="utf-8"?>
<sst xmlns="http://schemas.openxmlformats.org/spreadsheetml/2006/main" count="50" uniqueCount="44">
  <si>
    <t>ESTIMATIVA DO ITEM</t>
  </si>
  <si>
    <t>ITEM 1</t>
  </si>
  <si>
    <t>MATERIAL OU SERVIÇO</t>
  </si>
  <si>
    <t>UNIDADE</t>
  </si>
  <si>
    <t>QUANT.</t>
  </si>
  <si>
    <t>PREÇO ESTIMADO</t>
  </si>
  <si>
    <t>MENOR PREÇO</t>
  </si>
  <si>
    <t>FONTE DE PESQUISA</t>
  </si>
  <si>
    <t>PREÇOS</t>
  </si>
  <si>
    <t>DESCARTE</t>
  </si>
  <si>
    <t>unidade</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</si>
  <si>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</si>
  <si>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</si>
  <si>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</si>
  <si>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</si>
  <si>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</si>
  <si>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</si>
  <si>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</si>
  <si>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</si>
  <si>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</si>
  <si>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</si>
  <si>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</si>
  <si>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</si>
  <si>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</si>
  <si>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</si>
  <si>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</si>
  <si>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</si>
  <si>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TRIBUNAL REGIONAL ELEITORAL DA BAHIA</t>
  </si>
  <si>
    <t>Seção de Análise e Aquisições</t>
  </si>
  <si>
    <t>RESULTADO DA ESTIMATIVA</t>
  </si>
  <si>
    <t>Item</t>
  </si>
  <si>
    <t>Descrição</t>
  </si>
  <si>
    <t>Unidade de Fornecimento</t>
  </si>
  <si>
    <t>Quantidade</t>
  </si>
  <si>
    <t>Valor Unitário</t>
  </si>
  <si>
    <t>Valor Total</t>
  </si>
  <si>
    <t>VALOR TOTAL ESTIMADO</t>
  </si>
  <si>
    <t>MENORES PREÇOS OFERTADOS</t>
  </si>
  <si>
    <t>Fornec.</t>
  </si>
  <si>
    <t>VALOR TOTAL - MENORES PREÇOS OFERTADOS</t>
  </si>
  <si>
    <t>Empilhadeira elétrica mastro retrátil, com no máximo 06 (seis) meses de fabricação no momento da entrega e no máximo 2.000 horas de uso também no momento da entrega, três rodas, capacidade de carga de até 1.500Kg, altura de 
elevação mínima de 7,50m, altura máxima com mastro abaixado 3,50m, baterias tracionarias de 
48v, assento do operador com regulagem de distância, ajuste de peso e inclinação do encosto, controle de velocidade independente (elevação/ inclinação/ deslocador lateral dos garfos), coluna de direção com ajuste de inclinação, dispositivo 
para iluminação, equipada com 02 (duas) baterias, 02 carros de baterias e 01 (um) carregador. Para 
utilização em vãos com 2,80 metros de largura entre estantes porta-pallets.</t>
  </si>
  <si>
    <t>AUTOMAQ DIVISÃO DE MÁQUINAS LTDA</t>
  </si>
  <si>
    <t xml:space="preserve">QUALITEC EMPILHADEIRAS PEÇAS E SERVICOS </t>
  </si>
  <si>
    <t>L AMORIM LOCAÇÃO DE EQUIPAMENTOS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</si>
</sst>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R$-416]\ #,##0.00;[Red]\-[$R$-416]\ #,##0.00"/>
    <numFmt numFmtId="165" formatCode="_-&quot;R$ &quot;* #,##0.00_-;&quot;-R$ &quot;* #,##0.00_-;_-&quot;R$ &quot;* \-??_-;_-@_-"/>
  </numFmts>
  <fonts count="19">
    <font>
      <sz val="10"/>
      <name val="Arial"/>
      <family val="2"/>
      <charset val="1"/>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sz val="10"/>
      <color rgb="FF000000"/>
      <name val="Calibri"/>
      <family val="2"/>
      <charset val="1"/>
    </font>
    <font>
      <b/>
      <sz val="10"/>
      <color rgb="FF000000"/>
      <name val="Calibri"/>
      <family val="2"/>
      <charset val="1"/>
    </font>
    <font>
      <b/>
      <sz val="9"/>
      <name val="Calibri"/>
      <family val="2"/>
      <charset val="1"/>
    </font>
    <font>
      <b/>
      <sz val="13"/>
      <name val="Calibri"/>
      <family val="2"/>
      <charset val="1"/>
    </font>
    <font>
      <sz val="10"/>
      <name val="Arial"/>
      <family val="2"/>
      <charset val="1"/>
    </font>
    <font>
      <sz val="8"/>
      <name val="Arial"/>
      <family val="2"/>
    </font>
  </fonts>
  <fills count="11">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s>
  <borders count="8">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s>
  <cellStyleXfs count="21">
    <xf numFmtId="0" fontId="0" fillId="0" borderId="0"/>
    <xf numFmtId="165" fontId="17" fillId="0" borderId="0" applyBorder="0" applyProtection="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3" fillId="5" borderId="0" applyBorder="0" applyProtection="0"/>
    <xf numFmtId="0" fontId="1" fillId="6" borderId="0" applyBorder="0" applyProtection="0"/>
    <xf numFmtId="0" fontId="4" fillId="0" borderId="0" applyBorder="0" applyProtection="0"/>
    <xf numFmtId="0" fontId="5" fillId="7" borderId="0" applyBorder="0" applyProtection="0"/>
    <xf numFmtId="0" fontId="2" fillId="0" borderId="0" applyBorder="0" applyProtection="0"/>
    <xf numFmtId="0" fontId="2" fillId="0" borderId="0" applyBorder="0" applyProtection="0"/>
    <xf numFmtId="0" fontId="2" fillId="0" borderId="0" applyBorder="0" applyProtection="0"/>
    <xf numFmtId="0" fontId="6" fillId="8" borderId="0" applyBorder="0" applyProtection="0"/>
    <xf numFmtId="0" fontId="7" fillId="8" borderId="1" applyProtection="0"/>
    <xf numFmtId="0" fontId="8" fillId="0" borderId="0" applyBorder="0" applyProtection="0"/>
    <xf numFmtId="164" fontId="8" fillId="0" borderId="0" applyBorder="0" applyProtection="0"/>
    <xf numFmtId="0" fontId="9" fillId="0" borderId="0" applyBorder="0" applyProtection="0"/>
    <xf numFmtId="0" fontId="9" fillId="0" borderId="0" applyBorder="0" applyProtection="0"/>
    <xf numFmtId="0" fontId="9" fillId="0" borderId="0" applyBorder="0" applyProtection="0">
      <alignment horizontal="center" textRotation="90"/>
    </xf>
    <xf numFmtId="0" fontId="3" fillId="0" borderId="0" applyBorder="0" applyProtection="0"/>
  </cellStyleXfs>
  <cellXfs count="61">
    <xf numFmtId="0" fontId="0" fillId="0" borderId="0" xfId="0"/>
    <xf numFmtId="0" fontId="10" fillId="0" borderId="0" xfId="0" applyFont="1" applyProtection="1">
      <protection locked="0"/>
    </xf>
    <xf numFmtId="0" fontId="12" fillId="10" borderId="3" xfId="0" applyFont="1" applyFill="1" applyBorder="1" applyAlignment="1" applyProtection="1">
      <alignment horizontal="center" vertical="center"/>
    </xf>
    <xf numFmtId="0" fontId="12" fillId="10" borderId="3" xfId="0" applyFont="1" applyFill="1" applyBorder="1" applyAlignment="1" applyProtection="1">
      <alignment horizontal="center" vertical="center" wrapText="1"/>
    </xf>
    <xf numFmtId="0" fontId="12" fillId="10" borderId="2" xfId="0" applyFont="1" applyFill="1" applyBorder="1" applyAlignment="1" applyProtection="1">
      <alignment horizontal="center" vertical="center"/>
    </xf>
    <xf numFmtId="0" fontId="12" fillId="10" borderId="2" xfId="0" applyFont="1" applyFill="1" applyBorder="1" applyAlignment="1" applyProtection="1">
      <alignment horizontal="center" vertical="center" wrapText="1"/>
    </xf>
    <xf numFmtId="0" fontId="15" fillId="0" borderId="2" xfId="0" applyFont="1" applyBorder="1" applyProtection="1">
      <protection locked="0"/>
    </xf>
    <xf numFmtId="164" fontId="14" fillId="0" borderId="2" xfId="0" applyNumberFormat="1" applyFont="1" applyBorder="1" applyAlignment="1" applyProtection="1">
      <alignment horizontal="center" shrinkToFit="1"/>
      <protection locked="0"/>
    </xf>
    <xf numFmtId="164" fontId="14" fillId="10" borderId="2" xfId="0" applyNumberFormat="1" applyFont="1" applyFill="1" applyBorder="1" applyAlignment="1" applyProtection="1">
      <alignment horizontal="center" shrinkToFit="1"/>
    </xf>
    <xf numFmtId="0" fontId="12" fillId="0" borderId="4" xfId="0" applyFont="1" applyBorder="1" applyAlignment="1" applyProtection="1">
      <alignment horizontal="center" vertical="center"/>
      <protection locked="0"/>
    </xf>
    <xf numFmtId="0" fontId="13" fillId="0" borderId="4" xfId="0" applyFont="1" applyBorder="1" applyAlignment="1" applyProtection="1">
      <alignment horizontal="left" vertical="center" wrapText="1"/>
      <protection locked="0"/>
    </xf>
    <xf numFmtId="0" fontId="13" fillId="0" borderId="5" xfId="0" applyFont="1" applyBorder="1" applyAlignment="1" applyProtection="1">
      <alignment horizontal="left" vertical="center" wrapText="1"/>
      <protection locked="0"/>
    </xf>
    <xf numFmtId="0" fontId="13" fillId="0" borderId="5"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5" fillId="0" borderId="4" xfId="0" applyFont="1" applyBorder="1" applyProtection="1">
      <protection locked="0"/>
    </xf>
    <xf numFmtId="164" fontId="14" fillId="0" borderId="0" xfId="0" applyNumberFormat="1" applyFont="1" applyBorder="1" applyAlignment="1" applyProtection="1">
      <alignment horizontal="center"/>
      <protection locked="0"/>
    </xf>
    <xf numFmtId="0" fontId="14" fillId="10" borderId="2" xfId="0" applyFont="1" applyFill="1" applyBorder="1" applyAlignment="1" applyProtection="1">
      <alignment horizontal="center" vertical="center"/>
    </xf>
    <xf numFmtId="0" fontId="14" fillId="10" borderId="2" xfId="0" applyFont="1" applyFill="1" applyBorder="1" applyAlignment="1" applyProtection="1">
      <alignment horizontal="center" vertical="center" wrapText="1"/>
    </xf>
    <xf numFmtId="164" fontId="10" fillId="0" borderId="0" xfId="0" applyNumberFormat="1" applyFont="1" applyBorder="1" applyAlignment="1" applyProtection="1">
      <alignment horizontal="left"/>
      <protection locked="0"/>
    </xf>
    <xf numFmtId="0" fontId="10" fillId="10" borderId="2" xfId="0" applyFont="1" applyFill="1" applyBorder="1" applyAlignment="1" applyProtection="1">
      <alignment horizontal="center"/>
    </xf>
    <xf numFmtId="10" fontId="10" fillId="10" borderId="6" xfId="0" applyNumberFormat="1" applyFont="1" applyFill="1" applyBorder="1" applyAlignment="1" applyProtection="1">
      <alignment horizontal="center"/>
    </xf>
    <xf numFmtId="164" fontId="13" fillId="10" borderId="4" xfId="0" applyNumberFormat="1" applyFont="1" applyFill="1" applyBorder="1" applyAlignment="1" applyProtection="1">
      <alignment horizontal="center" shrinkToFit="1"/>
    </xf>
    <xf numFmtId="164" fontId="13" fillId="10" borderId="2" xfId="0" applyNumberFormat="1" applyFont="1" applyFill="1" applyBorder="1" applyAlignment="1" applyProtection="1">
      <alignment horizontal="center" shrinkToFit="1"/>
    </xf>
    <xf numFmtId="164" fontId="12" fillId="10" borderId="2" xfId="0" applyNumberFormat="1" applyFont="1" applyFill="1" applyBorder="1" applyAlignment="1" applyProtection="1">
      <alignment horizontal="left"/>
    </xf>
    <xf numFmtId="164" fontId="10" fillId="10" borderId="2" xfId="0" applyNumberFormat="1" applyFont="1" applyFill="1" applyBorder="1" applyAlignment="1" applyProtection="1">
      <alignment horizontal="right" shrinkToFit="1"/>
    </xf>
    <xf numFmtId="0" fontId="12" fillId="0" borderId="0" xfId="0" applyFont="1" applyBorder="1" applyAlignment="1" applyProtection="1">
      <protection locked="0"/>
    </xf>
    <xf numFmtId="164" fontId="10" fillId="0" borderId="4" xfId="0" applyNumberFormat="1" applyFont="1" applyBorder="1" applyAlignment="1" applyProtection="1">
      <alignment horizontal="left"/>
      <protection locked="0"/>
    </xf>
    <xf numFmtId="164" fontId="10" fillId="0" borderId="0" xfId="0" applyNumberFormat="1" applyFont="1" applyBorder="1" applyAlignment="1" applyProtection="1">
      <alignment horizontal="right"/>
      <protection locked="0"/>
    </xf>
    <xf numFmtId="164" fontId="10" fillId="0" borderId="0" xfId="0" applyNumberFormat="1" applyFont="1" applyBorder="1" applyAlignment="1" applyProtection="1">
      <protection locked="0"/>
    </xf>
    <xf numFmtId="0" fontId="12" fillId="0" borderId="0" xfId="0" applyFont="1" applyBorder="1" applyAlignment="1" applyProtection="1">
      <alignment horizontal="center"/>
      <protection locked="0"/>
    </xf>
    <xf numFmtId="164" fontId="13" fillId="0" borderId="0" xfId="0" applyNumberFormat="1" applyFont="1" applyBorder="1" applyAlignment="1" applyProtection="1">
      <protection locked="0"/>
    </xf>
    <xf numFmtId="164" fontId="14" fillId="10" borderId="2" xfId="0" applyNumberFormat="1" applyFont="1" applyFill="1" applyBorder="1" applyAlignment="1" applyProtection="1">
      <alignment horizontal="center" vertical="center"/>
    </xf>
    <xf numFmtId="164" fontId="13" fillId="10" borderId="2" xfId="0" applyNumberFormat="1" applyFont="1" applyFill="1" applyBorder="1" applyAlignment="1" applyProtection="1">
      <alignment horizontal="right" shrinkToFit="1"/>
    </xf>
    <xf numFmtId="164" fontId="14" fillId="0" borderId="0" xfId="0" applyNumberFormat="1" applyFont="1" applyBorder="1" applyAlignment="1" applyProtection="1">
      <protection locked="0"/>
    </xf>
    <xf numFmtId="0" fontId="10" fillId="0" borderId="0" xfId="0" applyFont="1" applyAlignment="1">
      <alignment wrapText="1"/>
    </xf>
    <xf numFmtId="0" fontId="10" fillId="0" borderId="0" xfId="0" applyFont="1" applyAlignment="1"/>
    <xf numFmtId="0" fontId="12" fillId="10" borderId="2"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0" fillId="10" borderId="2" xfId="0" applyFont="1" applyFill="1" applyBorder="1" applyAlignment="1">
      <alignment vertical="center" wrapText="1"/>
    </xf>
    <xf numFmtId="165" fontId="10" fillId="10" borderId="2" xfId="1" applyFont="1" applyFill="1" applyBorder="1" applyAlignment="1" applyProtection="1">
      <alignment vertical="center" wrapText="1"/>
    </xf>
    <xf numFmtId="0" fontId="10" fillId="0" borderId="0" xfId="0" applyFont="1" applyAlignment="1">
      <alignment vertical="center"/>
    </xf>
    <xf numFmtId="0" fontId="11" fillId="0" borderId="4" xfId="0" applyFont="1" applyBorder="1" applyAlignment="1">
      <alignment wrapText="1"/>
    </xf>
    <xf numFmtId="165" fontId="11" fillId="9" borderId="2" xfId="0" applyNumberFormat="1" applyFont="1" applyFill="1" applyBorder="1" applyAlignment="1">
      <alignment wrapText="1"/>
    </xf>
    <xf numFmtId="0" fontId="12" fillId="9" borderId="2" xfId="0" applyFont="1" applyFill="1" applyBorder="1" applyAlignment="1">
      <alignment horizontal="center" vertical="center" wrapText="1"/>
    </xf>
    <xf numFmtId="0" fontId="10" fillId="10" borderId="2" xfId="0" applyFont="1" applyFill="1" applyBorder="1" applyAlignment="1">
      <alignment horizontal="left" vertical="center" wrapText="1"/>
    </xf>
    <xf numFmtId="0" fontId="18" fillId="0" borderId="0" xfId="0" applyFont="1"/>
    <xf numFmtId="0" fontId="18" fillId="0" borderId="0" xfId="0" applyFont="1" applyProtection="1">
      <protection locked="0"/>
    </xf>
    <xf numFmtId="0" fontId="10" fillId="10" borderId="6" xfId="0" applyFont="1" applyFill="1" applyBorder="1" applyAlignment="1" applyProtection="1">
      <alignment wrapText="1"/>
    </xf>
    <xf numFmtId="0" fontId="10" fillId="10" borderId="2" xfId="0" applyFont="1" applyFill="1" applyBorder="1" applyAlignment="1" applyProtection="1">
      <alignment wrapText="1"/>
    </xf>
    <xf numFmtId="0" fontId="12" fillId="10"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1" fillId="9" borderId="2" xfId="0" applyFont="1" applyFill="1" applyBorder="1" applyAlignment="1" applyProtection="1">
      <alignment horizontal="center"/>
    </xf>
    <xf numFmtId="0" fontId="12" fillId="0" borderId="3" xfId="0" applyFont="1" applyBorder="1" applyAlignment="1" applyProtection="1">
      <alignment horizontal="center" vertical="center"/>
      <protection locked="0"/>
    </xf>
    <xf numFmtId="0" fontId="13" fillId="0" borderId="2" xfId="0" applyFont="1" applyBorder="1" applyAlignment="1" applyProtection="1">
      <alignment vertical="top" wrapText="1"/>
      <protection locked="0"/>
    </xf>
    <xf numFmtId="0" fontId="13" fillId="0" borderId="2"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shrinkToFit="1"/>
      <protection locked="0"/>
    </xf>
    <xf numFmtId="164" fontId="14" fillId="10" borderId="2" xfId="0" applyNumberFormat="1" applyFont="1" applyFill="1" applyBorder="1" applyAlignment="1" applyProtection="1">
      <alignment horizontal="center" vertical="center" shrinkToFit="1"/>
    </xf>
    <xf numFmtId="0" fontId="11" fillId="9" borderId="2" xfId="0" applyFont="1" applyFill="1" applyBorder="1" applyAlignment="1">
      <alignment horizontal="center" wrapText="1"/>
    </xf>
    <xf numFmtId="0" fontId="16" fillId="9" borderId="2" xfId="0" applyFont="1" applyFill="1" applyBorder="1" applyAlignment="1">
      <alignment horizontal="left" vertical="center" wrapText="1"/>
    </xf>
    <xf numFmtId="0" fontId="11" fillId="0" borderId="0" xfId="0" applyFont="1" applyBorder="1" applyAlignment="1">
      <alignment horizontal="center" vertical="center" wrapText="1"/>
    </xf>
    <xf numFmtId="0" fontId="11" fillId="0" borderId="7" xfId="0" applyFont="1" applyBorder="1" applyAlignment="1">
      <alignment horizontal="center" vertical="center" wrapText="1"/>
    </xf>
  </cellXfs>
  <cellStyles count="21">
    <cellStyle name="Accent 1 1" xfId="2"/>
    <cellStyle name="Accent 2 1" xfId="3"/>
    <cellStyle name="Accent 3 1" xfId="4"/>
    <cellStyle name="Accent 4" xfId="5"/>
    <cellStyle name="Bad 1" xfId="6"/>
    <cellStyle name="Error 1" xfId="7"/>
    <cellStyle name="Footnote 1" xfId="8"/>
    <cellStyle name="Good 1" xfId="9"/>
    <cellStyle name="Heading 1 1" xfId="10"/>
    <cellStyle name="Heading 2 1" xfId="11"/>
    <cellStyle name="Heading 3" xfId="12"/>
    <cellStyle name="Moeda" xfId="1"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4288680</xdr:colOff>
      <xdr:row>0</xdr:row>
      <xdr:rowOff>0</xdr:rowOff>
    </xdr:from>
    <xdr:to>
      <xdr:col>1</xdr:col>
      <xdr:colOff>5178240</xdr:colOff>
      <xdr:row>5</xdr:row>
      <xdr:rowOff>81360</xdr:rowOff>
    </xdr:to>
    <xdr:pic>
      <xdr:nvPicPr>
        <xdr:cNvPr id="2" name="Figura 1">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1"/>
        <a:stretch/>
      </xdr:blipFill>
      <xdr:spPr>
        <a:xfrm>
          <a:off x="4932360" y="0"/>
          <a:ext cx="889560" cy="893880"/>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abSelected="1" view="pageBreakPreview" zoomScaleNormal="100" workbookViewId="0">
      <selection activeCell="F3" sqref="F3:F1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51" t="s">
        <v>0</v>
      </c>
      <c r="B1" s="51"/>
      <c r="C1" s="51"/>
      <c r="D1" s="51"/>
      <c r="E1" s="51"/>
      <c r="F1" s="51"/>
      <c r="G1" s="51"/>
      <c r="H1" s="51"/>
      <c r="I1" s="51"/>
    </row>
    <row r="2" spans="1:9" ht="25.5">
      <c r="A2" s="52" t="s">
        <v>1</v>
      </c>
      <c r="B2" s="2" t="s">
        <v>2</v>
      </c>
      <c r="C2" s="2" t="s">
        <v>3</v>
      </c>
      <c r="D2" s="2" t="s">
        <v>4</v>
      </c>
      <c r="E2" s="3" t="s">
        <v>5</v>
      </c>
      <c r="F2" s="3" t="s">
        <v>6</v>
      </c>
      <c r="G2" s="2" t="s">
        <v>7</v>
      </c>
      <c r="H2" s="4" t="s">
        <v>8</v>
      </c>
      <c r="I2" s="5" t="s">
        <v>9</v>
      </c>
    </row>
    <row r="3" spans="1:9" ht="12.75" customHeight="1">
      <c r="A3" s="52"/>
      <c r="B3" s="53" t="s">
        <v>40</v>
      </c>
      <c r="C3" s="54" t="s">
        <v>10</v>
      </c>
      <c r="D3" s="55">
        <v>1</v>
      </c>
      <c r="E3" s="56">
        <f>IF(C20&lt;=25%,D20,MIN(E20:F20))</f>
        <v>302000</v>
      </c>
      <c r="F3" s="56">
        <f>MIN(H3:H17)</f>
        <v>285000</v>
      </c>
      <c r="G3" s="46" t="s">
        <v>43</v>
      </c>
      <c r="H3" s="7">
        <v>306000</v>
      </c>
      <c r="I3" s="8" t="str">
        <f t="shared" ref="I3:I17" si="0">IF(H3="","",(IF($C$20&lt;25%,"N/A",IF(H3&lt;=($D$20+$A$20),H3,"Descartado"))))</f>
        <v>N/A</v>
      </c>
    </row>
    <row r="4" spans="1:9">
      <c r="A4" s="52"/>
      <c r="B4" s="53"/>
      <c r="C4" s="54"/>
      <c r="D4" s="55"/>
      <c r="E4" s="56"/>
      <c r="F4" s="56"/>
      <c r="G4" s="46" t="s">
        <v>42</v>
      </c>
      <c r="H4" s="7">
        <v>285000</v>
      </c>
      <c r="I4" s="8" t="str">
        <f t="shared" si="0"/>
        <v>N/A</v>
      </c>
    </row>
    <row r="5" spans="1:9">
      <c r="A5" s="52"/>
      <c r="B5" s="53"/>
      <c r="C5" s="54"/>
      <c r="D5" s="55"/>
      <c r="E5" s="56"/>
      <c r="F5" s="56"/>
      <c r="G5" s="45" t="s">
        <v>41</v>
      </c>
      <c r="H5" s="7">
        <v>315000</v>
      </c>
      <c r="I5" s="8" t="str">
        <f t="shared" si="0"/>
        <v>N/A</v>
      </c>
    </row>
    <row r="6" spans="1:9">
      <c r="A6" s="52"/>
      <c r="B6" s="53"/>
      <c r="C6" s="54"/>
      <c r="D6" s="55"/>
      <c r="E6" s="56"/>
      <c r="F6" s="56"/>
      <c r="G6" s="6"/>
      <c r="H6" s="7"/>
      <c r="I6" s="8" t="str">
        <f t="shared" si="0"/>
        <v/>
      </c>
    </row>
    <row r="7" spans="1:9">
      <c r="A7" s="52"/>
      <c r="B7" s="53"/>
      <c r="C7" s="54"/>
      <c r="D7" s="55"/>
      <c r="E7" s="56"/>
      <c r="F7" s="56"/>
      <c r="G7" s="6"/>
      <c r="H7" s="7"/>
      <c r="I7" s="8" t="str">
        <f t="shared" si="0"/>
        <v/>
      </c>
    </row>
    <row r="8" spans="1:9">
      <c r="A8" s="52"/>
      <c r="B8" s="53"/>
      <c r="C8" s="54"/>
      <c r="D8" s="55"/>
      <c r="E8" s="56"/>
      <c r="F8" s="56"/>
      <c r="G8" s="6"/>
      <c r="H8" s="7"/>
      <c r="I8" s="8" t="str">
        <f t="shared" si="0"/>
        <v/>
      </c>
    </row>
    <row r="9" spans="1:9">
      <c r="A9" s="52"/>
      <c r="B9" s="53"/>
      <c r="C9" s="54"/>
      <c r="D9" s="55"/>
      <c r="E9" s="56"/>
      <c r="F9" s="56"/>
      <c r="G9" s="6"/>
      <c r="H9" s="7"/>
      <c r="I9" s="8" t="str">
        <f t="shared" si="0"/>
        <v/>
      </c>
    </row>
    <row r="10" spans="1:9">
      <c r="A10" s="52"/>
      <c r="B10" s="53"/>
      <c r="C10" s="54"/>
      <c r="D10" s="55"/>
      <c r="E10" s="56"/>
      <c r="F10" s="56"/>
      <c r="G10" s="6"/>
      <c r="H10" s="7"/>
      <c r="I10" s="8" t="str">
        <f t="shared" si="0"/>
        <v/>
      </c>
    </row>
    <row r="11" spans="1:9">
      <c r="A11" s="52"/>
      <c r="B11" s="53"/>
      <c r="C11" s="54"/>
      <c r="D11" s="55"/>
      <c r="E11" s="56"/>
      <c r="F11" s="56"/>
      <c r="G11" s="6"/>
      <c r="H11" s="7"/>
      <c r="I11" s="8" t="str">
        <f t="shared" si="0"/>
        <v/>
      </c>
    </row>
    <row r="12" spans="1:9">
      <c r="A12" s="52"/>
      <c r="B12" s="53"/>
      <c r="C12" s="54"/>
      <c r="D12" s="55"/>
      <c r="E12" s="56"/>
      <c r="F12" s="56"/>
      <c r="G12" s="6"/>
      <c r="H12" s="7"/>
      <c r="I12" s="8" t="str">
        <f t="shared" si="0"/>
        <v/>
      </c>
    </row>
    <row r="13" spans="1:9">
      <c r="A13" s="52"/>
      <c r="B13" s="53"/>
      <c r="C13" s="54"/>
      <c r="D13" s="55"/>
      <c r="E13" s="56"/>
      <c r="F13" s="56"/>
      <c r="G13" s="6"/>
      <c r="H13" s="7"/>
      <c r="I13" s="8" t="str">
        <f t="shared" si="0"/>
        <v/>
      </c>
    </row>
    <row r="14" spans="1:9">
      <c r="A14" s="52"/>
      <c r="B14" s="53"/>
      <c r="C14" s="54"/>
      <c r="D14" s="55"/>
      <c r="E14" s="56"/>
      <c r="F14" s="56"/>
      <c r="G14" s="6"/>
      <c r="H14" s="7"/>
      <c r="I14" s="8" t="str">
        <f t="shared" si="0"/>
        <v/>
      </c>
    </row>
    <row r="15" spans="1:9">
      <c r="A15" s="52"/>
      <c r="B15" s="53"/>
      <c r="C15" s="54"/>
      <c r="D15" s="55"/>
      <c r="E15" s="56"/>
      <c r="F15" s="56"/>
      <c r="G15" s="6"/>
      <c r="H15" s="7"/>
      <c r="I15" s="8" t="str">
        <f t="shared" si="0"/>
        <v/>
      </c>
    </row>
    <row r="16" spans="1:9">
      <c r="A16" s="52"/>
      <c r="B16" s="53"/>
      <c r="C16" s="54"/>
      <c r="D16" s="55"/>
      <c r="E16" s="56"/>
      <c r="F16" s="56"/>
      <c r="G16" s="6"/>
      <c r="H16" s="7"/>
      <c r="I16" s="8" t="str">
        <f t="shared" si="0"/>
        <v/>
      </c>
    </row>
    <row r="17" spans="1:11">
      <c r="A17" s="52"/>
      <c r="B17" s="53"/>
      <c r="C17" s="54"/>
      <c r="D17" s="55"/>
      <c r="E17" s="56"/>
      <c r="F17" s="56"/>
      <c r="G17" s="6"/>
      <c r="H17" s="7"/>
      <c r="I17" s="8" t="str">
        <f t="shared" si="0"/>
        <v/>
      </c>
    </row>
    <row r="18" spans="1:11">
      <c r="A18" s="9"/>
      <c r="B18" s="10"/>
      <c r="C18" s="11"/>
      <c r="D18" s="11"/>
      <c r="E18" s="12"/>
      <c r="F18" s="12"/>
      <c r="G18" s="13"/>
      <c r="H18" s="13"/>
      <c r="I18" s="14"/>
      <c r="J18" s="15"/>
      <c r="K18" s="15"/>
    </row>
    <row r="19" spans="1:11" ht="25.5">
      <c r="A19" s="5" t="s">
        <v>11</v>
      </c>
      <c r="B19" s="5" t="s">
        <v>12</v>
      </c>
      <c r="C19" s="4" t="s">
        <v>13</v>
      </c>
      <c r="D19" s="16" t="s">
        <v>14</v>
      </c>
      <c r="E19" s="17" t="s">
        <v>15</v>
      </c>
      <c r="F19" s="16" t="s">
        <v>16</v>
      </c>
      <c r="G19" s="49" t="s">
        <v>17</v>
      </c>
      <c r="H19" s="49"/>
      <c r="I19" s="18"/>
    </row>
    <row r="20" spans="1:11">
      <c r="A20" s="19">
        <f>IF(B20&lt;2,"N/A",(STDEV(H3:H17)))</f>
        <v>15394.804318340652</v>
      </c>
      <c r="B20" s="19">
        <f>COUNT(H3:H17)</f>
        <v>3</v>
      </c>
      <c r="C20" s="20">
        <f>IF(B20&lt;2,"N/A",(A20/D20))</f>
        <v>5.0976173239538583E-2</v>
      </c>
      <c r="D20" s="21">
        <f>ROUND(AVERAGE(H3:H17),2)</f>
        <v>302000</v>
      </c>
      <c r="E20" s="22" t="str">
        <f>IFERROR(ROUND(IF(B20&lt;2,"N/A",(IF(C20&lt;=25%,"N/A",AVERAGE(I3:I17)))),2),"N/A")</f>
        <v>N/A</v>
      </c>
      <c r="F20" s="22">
        <f>ROUND(MEDIAN(H3:H17),2)</f>
        <v>306000</v>
      </c>
      <c r="G20" s="23" t="str">
        <f>INDEX(G3:G17,MATCH(H20,H3:H17,0))</f>
        <v xml:space="preserve">QUALITEC EMPILHADEIRAS PEÇAS E SERVICOS </v>
      </c>
      <c r="H20" s="24">
        <f>MIN(H3:H17)</f>
        <v>285000</v>
      </c>
      <c r="I20" s="18"/>
    </row>
    <row r="21" spans="1:11">
      <c r="A21" s="25"/>
      <c r="B21" s="18"/>
      <c r="C21" s="26"/>
      <c r="D21" s="26"/>
      <c r="E21" s="26"/>
      <c r="F21" s="26"/>
      <c r="G21" s="18"/>
      <c r="H21" s="27"/>
      <c r="I21" s="28"/>
      <c r="J21" s="28"/>
      <c r="K21" s="28"/>
    </row>
    <row r="22" spans="1:11">
      <c r="B22" s="25"/>
      <c r="C22" s="25"/>
      <c r="D22" s="50"/>
      <c r="E22" s="50"/>
      <c r="F22" s="30"/>
      <c r="G22" s="31" t="s">
        <v>18</v>
      </c>
      <c r="H22" s="32">
        <f>IF(C20&lt;=25%,D20,MIN(E20:F20))</f>
        <v>302000</v>
      </c>
    </row>
    <row r="23" spans="1:11">
      <c r="B23" s="25"/>
      <c r="C23" s="25"/>
      <c r="D23" s="50"/>
      <c r="E23" s="50"/>
      <c r="F23" s="33"/>
      <c r="G23" s="4" t="s">
        <v>19</v>
      </c>
      <c r="H23" s="24">
        <f>ROUND(H22,2)*D3</f>
        <v>302000</v>
      </c>
    </row>
    <row r="24" spans="1:11">
      <c r="B24" s="29"/>
      <c r="C24" s="29"/>
      <c r="D24" s="18"/>
      <c r="E24" s="18"/>
    </row>
    <row r="26" spans="1:11" ht="12.75" customHeight="1">
      <c r="A26" s="47" t="s">
        <v>20</v>
      </c>
      <c r="B26" s="47"/>
      <c r="C26" s="47"/>
      <c r="D26" s="47"/>
      <c r="E26" s="47"/>
      <c r="F26" s="47"/>
      <c r="G26" s="47"/>
      <c r="H26" s="47"/>
      <c r="I26" s="47"/>
    </row>
    <row r="27" spans="1:11" ht="12.75" customHeight="1">
      <c r="A27" s="47" t="s">
        <v>21</v>
      </c>
      <c r="B27" s="47"/>
      <c r="C27" s="47"/>
      <c r="D27" s="47"/>
      <c r="E27" s="47"/>
      <c r="F27" s="47"/>
      <c r="G27" s="47"/>
      <c r="H27" s="47"/>
      <c r="I27" s="47"/>
    </row>
    <row r="28" spans="1:11" ht="12.75" customHeight="1">
      <c r="A28" s="47" t="s">
        <v>22</v>
      </c>
      <c r="B28" s="47"/>
      <c r="C28" s="47"/>
      <c r="D28" s="47"/>
      <c r="E28" s="47"/>
      <c r="F28" s="47"/>
      <c r="G28" s="47"/>
      <c r="H28" s="47"/>
      <c r="I28" s="47"/>
    </row>
    <row r="29" spans="1:11" ht="12.75" customHeight="1">
      <c r="A29" s="47" t="s">
        <v>23</v>
      </c>
      <c r="B29" s="47"/>
      <c r="C29" s="47"/>
      <c r="D29" s="47"/>
      <c r="E29" s="47"/>
      <c r="F29" s="47"/>
      <c r="G29" s="47"/>
      <c r="H29" s="47"/>
      <c r="I29" s="47"/>
    </row>
    <row r="30" spans="1:11" ht="12.75" customHeight="1">
      <c r="A30" s="47" t="s">
        <v>24</v>
      </c>
      <c r="B30" s="47"/>
      <c r="C30" s="47"/>
      <c r="D30" s="47"/>
      <c r="E30" s="47"/>
      <c r="F30" s="47"/>
      <c r="G30" s="47"/>
      <c r="H30" s="47"/>
      <c r="I30" s="47"/>
    </row>
    <row r="31" spans="1:11" ht="12.75" customHeight="1">
      <c r="A31" s="47" t="s">
        <v>25</v>
      </c>
      <c r="B31" s="47"/>
      <c r="C31" s="47"/>
      <c r="D31" s="47"/>
      <c r="E31" s="47"/>
      <c r="F31" s="47"/>
      <c r="G31" s="47"/>
      <c r="H31" s="47"/>
      <c r="I31" s="47"/>
    </row>
    <row r="32" spans="1:11" ht="24.75" customHeight="1">
      <c r="A32" s="48" t="s">
        <v>26</v>
      </c>
      <c r="B32" s="48"/>
      <c r="C32" s="48"/>
      <c r="D32" s="48"/>
      <c r="E32" s="48"/>
      <c r="F32" s="48"/>
      <c r="G32" s="48"/>
      <c r="H32" s="48"/>
      <c r="I32" s="48"/>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19"/>
  <sheetViews>
    <sheetView view="pageBreakPreview" topLeftCell="A7" zoomScaleNormal="100" workbookViewId="0">
      <selection activeCell="B11" sqref="B11"/>
    </sheetView>
  </sheetViews>
  <sheetFormatPr defaultColWidth="9.140625" defaultRowHeight="12.75"/>
  <cols>
    <col min="1" max="1" width="9.140625" style="34"/>
    <col min="2" max="2" width="86.85546875" style="34" customWidth="1"/>
    <col min="3" max="5" width="13.28515625" style="34" customWidth="1"/>
    <col min="6" max="6" width="15.5703125" style="34" customWidth="1"/>
    <col min="7" max="14" width="9.140625" style="35"/>
    <col min="15" max="1024" width="9.140625" style="34"/>
  </cols>
  <sheetData>
    <row r="1" spans="1:7" ht="12.75" customHeight="1">
      <c r="A1" s="59"/>
      <c r="B1" s="59"/>
      <c r="C1" s="59"/>
      <c r="D1" s="59"/>
      <c r="E1" s="59"/>
      <c r="F1" s="59"/>
    </row>
    <row r="2" spans="1:7" ht="12.75" customHeight="1">
      <c r="A2" s="59"/>
      <c r="B2" s="59"/>
      <c r="C2" s="59"/>
      <c r="D2" s="59"/>
      <c r="E2" s="59"/>
      <c r="F2" s="59"/>
    </row>
    <row r="3" spans="1:7" ht="12.75" customHeight="1">
      <c r="A3" s="59"/>
      <c r="B3" s="59"/>
      <c r="C3" s="59"/>
      <c r="D3" s="59"/>
      <c r="E3" s="59"/>
      <c r="F3" s="59"/>
    </row>
    <row r="4" spans="1:7" ht="12.75" customHeight="1">
      <c r="A4" s="59"/>
      <c r="B4" s="59"/>
      <c r="C4" s="59"/>
      <c r="D4" s="59"/>
      <c r="E4" s="59"/>
      <c r="F4" s="59"/>
    </row>
    <row r="5" spans="1:7" ht="12.75" customHeight="1">
      <c r="A5" s="59"/>
      <c r="B5" s="59"/>
      <c r="C5" s="59"/>
      <c r="D5" s="59"/>
      <c r="E5" s="59"/>
      <c r="F5" s="59"/>
    </row>
    <row r="6" spans="1:7" ht="12.75" customHeight="1">
      <c r="A6" s="59"/>
      <c r="B6" s="59"/>
      <c r="C6" s="59"/>
      <c r="D6" s="59"/>
      <c r="E6" s="59"/>
      <c r="F6" s="59"/>
    </row>
    <row r="7" spans="1:7" ht="12.75" customHeight="1">
      <c r="A7" s="59" t="s">
        <v>27</v>
      </c>
      <c r="B7" s="59"/>
      <c r="C7" s="59"/>
      <c r="D7" s="59"/>
      <c r="E7" s="59"/>
      <c r="F7" s="59"/>
    </row>
    <row r="8" spans="1:7" ht="12.75" customHeight="1">
      <c r="A8" s="60" t="s">
        <v>28</v>
      </c>
      <c r="B8" s="60"/>
      <c r="C8" s="60"/>
      <c r="D8" s="60"/>
      <c r="E8" s="60"/>
      <c r="F8" s="60"/>
    </row>
    <row r="9" spans="1:7" ht="15.75" customHeight="1">
      <c r="A9" s="57" t="s">
        <v>29</v>
      </c>
      <c r="B9" s="57"/>
      <c r="C9" s="57"/>
      <c r="D9" s="57"/>
      <c r="E9" s="57"/>
      <c r="F9" s="57"/>
    </row>
    <row r="10" spans="1:7" ht="25.5">
      <c r="A10" s="36" t="s">
        <v>30</v>
      </c>
      <c r="B10" s="36" t="s">
        <v>31</v>
      </c>
      <c r="C10" s="36" t="s">
        <v>32</v>
      </c>
      <c r="D10" s="36" t="s">
        <v>33</v>
      </c>
      <c r="E10" s="36" t="s">
        <v>34</v>
      </c>
      <c r="F10" s="36" t="s">
        <v>35</v>
      </c>
    </row>
    <row r="11" spans="1:7" ht="114.75">
      <c r="A11" s="37">
        <v>1</v>
      </c>
      <c r="B11" s="44" t="str">
        <f>Item1!B3</f>
        <v>Empilhadeira elétrica mastro retrátil, com no máximo 06 (seis) meses de fabricação no momento da entrega e no máximo 2.000 horas de uso também no momento da entrega, três rodas, capacidade de carga de até 1.500Kg, altura de 
elevação mínima de 7,50m, altura máxima com mastro abaixado 3,50m, baterias tracionarias de 
48v, assento do operador com regulagem de distância, ajuste de peso e inclinação do encosto, controle de velocidade independente (elevação/ inclinação/ deslocador lateral dos garfos), coluna de direção com ajuste de inclinação, dispositivo 
para iluminação, equipada com 02 (duas) baterias, 02 carros de baterias e 01 (um) carregador. Para 
utilização em vãos com 2,80 metros de largura entre estantes porta-pallets.</v>
      </c>
      <c r="C11" s="37" t="str">
        <f>Item1!C3</f>
        <v>unidade</v>
      </c>
      <c r="D11" s="37">
        <f>Item1!D3</f>
        <v>1</v>
      </c>
      <c r="E11" s="39">
        <f>Item1!E3</f>
        <v>302000</v>
      </c>
      <c r="F11" s="39">
        <f>(ROUND(E11,2)*D11)</f>
        <v>302000</v>
      </c>
      <c r="G11" s="40"/>
    </row>
    <row r="12" spans="1:7" ht="15.75" customHeight="1">
      <c r="A12" s="41"/>
      <c r="B12" s="41"/>
      <c r="C12" s="57" t="s">
        <v>36</v>
      </c>
      <c r="D12" s="57"/>
      <c r="E12" s="57"/>
      <c r="F12" s="42">
        <f>SUM(F11:F11)</f>
        <v>302000</v>
      </c>
    </row>
    <row r="15" spans="1:7" ht="15.75" customHeight="1">
      <c r="A15" s="57" t="s">
        <v>37</v>
      </c>
      <c r="B15" s="57"/>
      <c r="C15" s="57"/>
      <c r="D15" s="57"/>
      <c r="E15" s="57"/>
      <c r="F15" s="57"/>
    </row>
    <row r="16" spans="1:7" ht="25.5">
      <c r="A16" s="36" t="s">
        <v>30</v>
      </c>
      <c r="B16" s="36" t="s">
        <v>31</v>
      </c>
      <c r="C16" s="36" t="s">
        <v>32</v>
      </c>
      <c r="D16" s="36" t="s">
        <v>33</v>
      </c>
      <c r="E16" s="36" t="s">
        <v>34</v>
      </c>
      <c r="F16" s="36" t="s">
        <v>35</v>
      </c>
    </row>
    <row r="17" spans="1:6" ht="17.25">
      <c r="A17" s="43" t="s">
        <v>38</v>
      </c>
      <c r="B17" s="58" t="str">
        <f>Item1!G20</f>
        <v xml:space="preserve">QUALITEC EMPILHADEIRAS PEÇAS E SERVICOS </v>
      </c>
      <c r="C17" s="58"/>
      <c r="D17" s="58"/>
      <c r="E17" s="58"/>
      <c r="F17" s="58"/>
    </row>
    <row r="18" spans="1:6" ht="114.75">
      <c r="A18" s="37">
        <v>1</v>
      </c>
      <c r="B18" s="38" t="str">
        <f>Item1!B3</f>
        <v>Empilhadeira elétrica mastro retrátil, com no máximo 06 (seis) meses de fabricação no momento da entrega e no máximo 2.000 horas de uso também no momento da entrega, três rodas, capacidade de carga de até 1.500Kg, altura de 
elevação mínima de 7,50m, altura máxima com mastro abaixado 3,50m, baterias tracionarias de 
48v, assento do operador com regulagem de distância, ajuste de peso e inclinação do encosto, controle de velocidade independente (elevação/ inclinação/ deslocador lateral dos garfos), coluna de direção com ajuste de inclinação, dispositivo 
para iluminação, equipada com 02 (duas) baterias, 02 carros de baterias e 01 (um) carregador. Para 
utilização em vãos com 2,80 metros de largura entre estantes porta-pallets.</v>
      </c>
      <c r="C18" s="37" t="str">
        <f>Item1!C3</f>
        <v>unidade</v>
      </c>
      <c r="D18" s="37">
        <f>Item1!D3</f>
        <v>1</v>
      </c>
      <c r="E18" s="39">
        <f>Item1!F3</f>
        <v>285000</v>
      </c>
      <c r="F18" s="39">
        <f>(ROUND(E18,2)*D18)</f>
        <v>285000</v>
      </c>
    </row>
    <row r="19" spans="1:6" ht="30" customHeight="1">
      <c r="A19" s="41"/>
      <c r="B19" s="41"/>
      <c r="C19" s="57" t="s">
        <v>39</v>
      </c>
      <c r="D19" s="57"/>
      <c r="E19" s="57"/>
      <c r="F19" s="42">
        <f>SUM(F18:F18)</f>
        <v>285000</v>
      </c>
    </row>
  </sheetData>
  <mergeCells count="13">
    <mergeCell ref="A1:F1"/>
    <mergeCell ref="A2:F2"/>
    <mergeCell ref="A3:F3"/>
    <mergeCell ref="A4:F4"/>
    <mergeCell ref="A5:F5"/>
    <mergeCell ref="A15:F15"/>
    <mergeCell ref="B17:F17"/>
    <mergeCell ref="C19:E19"/>
    <mergeCell ref="A6:F6"/>
    <mergeCell ref="A7:F7"/>
    <mergeCell ref="A8:F8"/>
    <mergeCell ref="A9:F9"/>
    <mergeCell ref="C12:E12"/>
  </mergeCells>
  <pageMargins left="0.51180555555555496" right="0.51180555555555496" top="0.78749999999999998" bottom="0.95416666666666705" header="0.51180555555555496" footer="0.78749999999999998"/>
  <pageSetup paperSize="9" scale="91" firstPageNumber="0" fitToHeight="0" orientation="landscape" horizontalDpi="300" verticalDpi="300" r:id="rId1"/>
  <headerFooter>
    <oddFooter>&amp;L&amp;"Calibri,Regular"&amp;12Estimativa em &amp;D</oddFooter>
  </headerFooter>
  <rowBreaks count="1" manualBreakCount="1">
    <brk id="14" max="5" man="1"/>
  </rowBreaks>
  <drawing r:id="rId2"/>
</worksheet>
</file>

<file path=docProps/app.xml><?xml version="1.0" encoding="utf-8"?>
<Properties xmlns="http://schemas.openxmlformats.org/officeDocument/2006/extended-properties" xmlns:vt="http://schemas.openxmlformats.org/officeDocument/2006/docPropsVTypes">
  <Template/>
  <TotalTime>123</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Item1</vt:lpstr>
      <vt:lpstr>TOTAL</vt:lpstr>
      <vt:lpstr>TOTAL!Area_de_impressao</vt:lpstr>
      <vt:lpstr>TOTAL!Print_Area_0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Milena Austregesilo Hereda</cp:lastModifiedBy>
  <cp:revision>20</cp:revision>
  <cp:lastPrinted>2022-01-10T17:18:49Z</cp:lastPrinted>
  <dcterms:created xsi:type="dcterms:W3CDTF">2019-01-16T20:04:04Z</dcterms:created>
  <dcterms:modified xsi:type="dcterms:W3CDTF">2022-01-26T16:50:29Z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