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F3" i="1"/>
  <c r="E18" i="2" s="1"/>
  <c r="F18" i="2" l="1"/>
  <c r="F19" i="2" s="1"/>
  <c r="A20" i="1"/>
  <c r="C20" i="1" s="1"/>
  <c r="I16" i="1" l="1"/>
  <c r="I17" i="1"/>
  <c r="I14" i="1"/>
  <c r="I15" i="1"/>
  <c r="I12" i="1"/>
  <c r="I13" i="1"/>
  <c r="I10" i="1"/>
  <c r="I11" i="1"/>
  <c r="I8" i="1"/>
  <c r="I9" i="1"/>
  <c r="I6" i="1"/>
  <c r="I7" i="1"/>
  <c r="I4" i="1"/>
  <c r="I5" i="1"/>
  <c r="I3" i="1"/>
  <c r="E20" i="1" l="1"/>
  <c r="E3" i="1" s="1"/>
  <c r="E11" i="2" s="1"/>
  <c r="F11" i="2" s="1"/>
  <c r="F12" i="2" s="1"/>
  <c r="H22" i="1" l="1"/>
  <c r="H23" i="1" s="1"/>
</calcChain>
</file>

<file path=xl/sharedStrings.xml><?xml version="1.0" encoding="utf-8"?>
<sst xmlns="http://schemas.openxmlformats.org/spreadsheetml/2006/main" count="48" uniqueCount="42">
  <si>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</si>
  <si>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</si>
  <si>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</si>
  <si>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</si>
  <si>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</si>
  <si>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</si>
  <si>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</si>
  <si>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</si>
  <si>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</si>
  <si>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</si>
  <si>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</si>
  <si>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</si>
  <si>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</si>
  <si>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</si>
  <si>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</si>
  <si>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</si>
  <si>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</si>
  <si>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</si>
  <si>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</si>
  <si>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</si>
  <si>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</si>
  <si>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</si>
  <si>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</si>
  <si>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</si>
  <si>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</si>
  <si>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</si>
  <si>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</si>
  <si>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</si>
  <si>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</si>
  <si>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</si>
  <si>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</si>
  <si>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</si>
  <si>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</si>
  <si>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</si>
  <si>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Fornec.</t>
  </si>
  <si>
    <t>VALOR TOTAL - MENORES PREÇOS OFERTADOS</t>
  </si>
  <si>
    <t>MENOR PREÇO OFERTADO</t>
  </si>
  <si>
    <t>Serviço de agenciamento e
intermediação do transporte de
passageiros através de aplicativo para
smartphone e ambiente web.</t>
  </si>
  <si>
    <t>km</t>
  </si>
  <si>
    <t>MICRIEL ALVES DE SOUZA SERVIÇOS</t>
  </si>
  <si>
    <t>SHALON TAXI SERVIÇOS E AGENDAMENTO</t>
  </si>
  <si>
    <t>S E TRANSPORTE E LOCAÇÃO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</si>
</sst>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2</xdr:col>
      <xdr:colOff>323850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G12" sqref="G1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37</v>
      </c>
      <c r="C3" s="51" t="s">
        <v>38</v>
      </c>
      <c r="D3" s="52">
        <v>450000</v>
      </c>
      <c r="E3" s="53">
        <f>IF(C20&lt;=25%,D20,MIN(E20:F20))</f>
        <v>3.66</v>
      </c>
      <c r="F3" s="53">
        <f>MIN(H3:H17)</f>
        <v>3.3</v>
      </c>
      <c r="G3" s="6" t="s">
        <v>39</v>
      </c>
      <c r="H3" s="7">
        <v>3.3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40</v>
      </c>
      <c r="H4" s="7">
        <v>3.81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41</v>
      </c>
      <c r="H5" s="7">
        <v>3.88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/>
      <c r="H6" s="7"/>
      <c r="I6" s="8" t="str">
        <f t="shared" si="0"/>
        <v/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0.31659648345067476</v>
      </c>
      <c r="B20" s="19">
        <f>COUNT(H3:H17)</f>
        <v>3</v>
      </c>
      <c r="C20" s="20">
        <f>IF(B20&lt;2,"N/A",(A20/D20))</f>
        <v>8.6501771434610589E-2</v>
      </c>
      <c r="D20" s="21">
        <f>ROUND(AVERAGE(H3:H17),2)</f>
        <v>3.66</v>
      </c>
      <c r="E20" s="22" t="str">
        <f>IFERROR(ROUND(IF(B20&lt;2,"N/A",(IF(C20&lt;=25%,"N/A",AVERAGE(I3:I17)))),2),"N/A")</f>
        <v>N/A</v>
      </c>
      <c r="F20" s="22">
        <f>ROUND(MEDIAN(H3:H17),2)</f>
        <v>3.81</v>
      </c>
      <c r="G20" s="23" t="str">
        <f>INDEX(G3:G17,MATCH(H20,H3:H17,0))</f>
        <v>MICRIEL ALVES DE SOUZA SERVIÇOS</v>
      </c>
      <c r="H20" s="24">
        <f>MIN(H3:H17)</f>
        <v>3.3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3.66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1647000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zoomScaleNormal="100" workbookViewId="0">
      <selection activeCell="B11" sqref="B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7" ht="12.75" customHeight="1">
      <c r="A1" s="56"/>
      <c r="B1" s="56"/>
      <c r="C1" s="56"/>
      <c r="D1" s="56"/>
      <c r="E1" s="56"/>
      <c r="F1" s="56"/>
    </row>
    <row r="2" spans="1:7" ht="12.75" customHeight="1">
      <c r="A2" s="56"/>
      <c r="B2" s="56"/>
      <c r="C2" s="56"/>
      <c r="D2" s="56"/>
      <c r="E2" s="56"/>
      <c r="F2" s="56"/>
    </row>
    <row r="3" spans="1:7" ht="12.75" customHeight="1">
      <c r="A3" s="56"/>
      <c r="B3" s="56"/>
      <c r="C3" s="56"/>
      <c r="D3" s="56"/>
      <c r="E3" s="56"/>
      <c r="F3" s="56"/>
    </row>
    <row r="4" spans="1:7" ht="12.75" customHeight="1">
      <c r="A4" s="56"/>
      <c r="B4" s="56"/>
      <c r="C4" s="56"/>
      <c r="D4" s="56"/>
      <c r="E4" s="56"/>
      <c r="F4" s="56"/>
    </row>
    <row r="5" spans="1:7" ht="12.75" customHeight="1">
      <c r="A5" s="56"/>
      <c r="B5" s="56"/>
      <c r="C5" s="56"/>
      <c r="D5" s="56"/>
      <c r="E5" s="56"/>
      <c r="F5" s="56"/>
    </row>
    <row r="6" spans="1:7" ht="12.75" customHeight="1">
      <c r="A6" s="56"/>
      <c r="B6" s="56"/>
      <c r="C6" s="56"/>
      <c r="D6" s="56"/>
      <c r="E6" s="56"/>
      <c r="F6" s="56"/>
    </row>
    <row r="7" spans="1:7" ht="12.75" customHeight="1">
      <c r="A7" s="56"/>
      <c r="B7" s="56"/>
      <c r="C7" s="56"/>
      <c r="D7" s="56"/>
      <c r="E7" s="56"/>
      <c r="F7" s="56"/>
    </row>
    <row r="8" spans="1:7" ht="12.75" customHeight="1">
      <c r="A8" s="57"/>
      <c r="B8" s="57"/>
      <c r="C8" s="57"/>
      <c r="D8" s="57"/>
      <c r="E8" s="57"/>
      <c r="F8" s="57"/>
    </row>
    <row r="9" spans="1:7" ht="15.75" customHeight="1">
      <c r="A9" s="54" t="s">
        <v>26</v>
      </c>
      <c r="B9" s="54"/>
      <c r="C9" s="54"/>
      <c r="D9" s="54"/>
      <c r="E9" s="54"/>
      <c r="F9" s="54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69" customHeight="1">
      <c r="A11" s="37">
        <v>1</v>
      </c>
      <c r="B11" s="38" t="str">
        <f>Item1!B3</f>
        <v>Serviço de agenciamento e
intermediação do transporte de
passageiros através de aplicativo para
smartphone e ambiente web.</v>
      </c>
      <c r="C11" s="37" t="str">
        <f>Item1!C3</f>
        <v>km</v>
      </c>
      <c r="D11" s="37">
        <f>Item1!D3</f>
        <v>450000</v>
      </c>
      <c r="E11" s="39">
        <f>Item1!E3</f>
        <v>3.66</v>
      </c>
      <c r="F11" s="39">
        <f>(ROUND(E11,2)*D11)</f>
        <v>1647000</v>
      </c>
      <c r="G11" s="40"/>
    </row>
    <row r="12" spans="1:7" ht="15.75" customHeight="1">
      <c r="A12" s="41"/>
      <c r="B12" s="41"/>
      <c r="C12" s="54" t="s">
        <v>33</v>
      </c>
      <c r="D12" s="54"/>
      <c r="E12" s="54"/>
      <c r="F12" s="42">
        <f>SUM(F11:F11)</f>
        <v>1647000</v>
      </c>
    </row>
    <row r="15" spans="1:7" ht="15.75" customHeight="1">
      <c r="A15" s="54" t="s">
        <v>36</v>
      </c>
      <c r="B15" s="54"/>
      <c r="C15" s="54"/>
      <c r="D15" s="54"/>
      <c r="E15" s="54"/>
      <c r="F15" s="54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34</v>
      </c>
      <c r="B17" s="55" t="str">
        <f>Item1!G20</f>
        <v>MICRIEL ALVES DE SOUZA SERVIÇOS</v>
      </c>
      <c r="C17" s="55"/>
      <c r="D17" s="55"/>
      <c r="E17" s="55"/>
      <c r="F17" s="55"/>
    </row>
    <row r="18" spans="1:6" ht="77.25" customHeight="1">
      <c r="A18" s="37">
        <v>1</v>
      </c>
      <c r="B18" s="38" t="str">
        <f>Item1!B3</f>
        <v>Serviço de agenciamento e
intermediação do transporte de
passageiros através de aplicativo para
smartphone e ambiente web.</v>
      </c>
      <c r="C18" s="37" t="str">
        <f>Item1!C3</f>
        <v>km</v>
      </c>
      <c r="D18" s="37">
        <f>Item1!D3</f>
        <v>450000</v>
      </c>
      <c r="E18" s="39">
        <f>Item1!F3</f>
        <v>3.3</v>
      </c>
      <c r="F18" s="39">
        <f>(ROUND(E18,2)*D18)</f>
        <v>1485000</v>
      </c>
    </row>
    <row r="19" spans="1:6" ht="30" customHeight="1">
      <c r="A19" s="41"/>
      <c r="B19" s="41"/>
      <c r="C19" s="54" t="s">
        <v>35</v>
      </c>
      <c r="D19" s="54"/>
      <c r="E19" s="54"/>
      <c r="F19" s="42">
        <f>SUM(F18:F18)</f>
        <v>1485000</v>
      </c>
    </row>
  </sheetData>
  <mergeCells count="13">
    <mergeCell ref="A1:F1"/>
    <mergeCell ref="A2:F2"/>
    <mergeCell ref="A3:F3"/>
    <mergeCell ref="A4:F4"/>
    <mergeCell ref="A5:F5"/>
    <mergeCell ref="A15:F15"/>
    <mergeCell ref="B17:F17"/>
    <mergeCell ref="C19:E19"/>
    <mergeCell ref="A6:F6"/>
    <mergeCell ref="A7:F7"/>
    <mergeCell ref="A8:F8"/>
    <mergeCell ref="A9:F9"/>
    <mergeCell ref="C12:E12"/>
  </mergeCells>
  <pageMargins left="0.51180555555555496" right="0.51180555555555496" top="0.78749999999999998" bottom="0.95416666666666705" header="0.51180555555555496" footer="0.78749999999999998"/>
  <pageSetup paperSize="9" scale="90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 Rocha de Almeida</cp:lastModifiedBy>
  <cp:revision>20</cp:revision>
  <cp:lastPrinted>2024-04-08T16:22:18Z</cp:lastPrinted>
  <dcterms:created xsi:type="dcterms:W3CDTF">2019-01-16T20:04:04Z</dcterms:created>
  <dcterms:modified xsi:type="dcterms:W3CDTF">2024-04-08T16:23:42Z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