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661"/>
  </bookViews>
  <sheets>
    <sheet name="Item1" sheetId="2" r:id="rId1"/>
    <sheet name="TOTAL" sheetId="3" r:id="rId2"/>
  </sheets>
  <definedNames>
    <definedName name="_xlnm.Print_Area" localSheetId="1">TOTAL!$A$1:$F$12</definedName>
  </definedNames>
  <calcPr calcId="145621"/>
</workbook>
</file>

<file path=xl/calcChain.xml><?xml version="1.0" encoding="utf-8"?>
<calcChain xmlns="http://schemas.openxmlformats.org/spreadsheetml/2006/main">
  <c r="E11" i="3" l="1"/>
  <c r="B10" i="3" s="1"/>
  <c r="B11" i="3"/>
  <c r="D11" i="3"/>
  <c r="C11" i="3"/>
  <c r="F11" i="3" l="1"/>
  <c r="H23" i="2"/>
  <c r="B20" i="2" s="1"/>
  <c r="D3" i="3"/>
  <c r="C3" i="3"/>
  <c r="B3" i="3"/>
  <c r="F20" i="2"/>
  <c r="D20" i="2"/>
  <c r="I12" i="2"/>
  <c r="I13" i="2"/>
  <c r="I14" i="2"/>
  <c r="I15" i="2"/>
  <c r="I16" i="2"/>
  <c r="I17" i="2"/>
  <c r="I10" i="2"/>
  <c r="I9" i="2"/>
  <c r="I8" i="2"/>
  <c r="I11" i="2"/>
  <c r="C20" i="2" l="1"/>
  <c r="I6" i="2" s="1"/>
  <c r="F12" i="3"/>
  <c r="I4" i="2" l="1"/>
  <c r="I5" i="2"/>
  <c r="I3" i="2"/>
  <c r="E20" i="2" l="1"/>
  <c r="D22" i="2" s="1"/>
  <c r="D23" i="2" s="1"/>
  <c r="E3" i="3" l="1"/>
  <c r="F3" i="3" s="1"/>
  <c r="G3" i="3" s="1"/>
  <c r="F4" i="3" l="1"/>
  <c r="B6" i="3" s="1"/>
</calcChain>
</file>

<file path=xl/sharedStrings.xml><?xml version="1.0" encoding="utf-8"?>
<sst xmlns="http://schemas.openxmlformats.org/spreadsheetml/2006/main" count="46" uniqueCount="40">
  <si>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</si>
  <si>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</si>
  <si>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</si>
  <si>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</si>
  <si>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</si>
  <si>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</si>
  <si>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</si>
  <si>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</si>
  <si>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</si>
  <si>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</si>
  <si>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</si>
  <si>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</si>
  <si>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</si>
  <si>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</si>
  <si>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</si>
  <si>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</si>
  <si>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</si>
  <si>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</si>
  <si>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</si>
  <si>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</si>
  <si>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</si>
  <si>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</si>
  <si>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</si>
  <si>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</si>
  <si>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</si>
  <si>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</si>
  <si>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</si>
  <si>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</si>
  <si>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</si>
  <si>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</si>
  <si>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</si>
  <si>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</si>
  <si>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MENORES PREÇOS OFERTADOS</t>
  </si>
  <si>
    <t>Fornec.</t>
  </si>
  <si>
    <t>VALOR TOTAL - MENORES PREÇOS OFERTADOS</t>
  </si>
  <si>
    <t>Serviço de mensagens curtas de texto - SMS, para usuários de telefonia móvel (serviço móvel pessoal e serviço móvel especializado), incluindo o fornecimento de plataforma de Gestão de Mensagens e suporte técnico.</t>
  </si>
  <si>
    <t>MAXX PROJETOS E CONSULTORIA EM TI LTDA EPP</t>
  </si>
  <si>
    <t>TALK TELECOM CORP INFORMATICA LTDA</t>
  </si>
  <si>
    <t>TWW DO BRASIL S/A</t>
  </si>
  <si>
    <t>ZENVIA MOBILE SERVICOS DIGITAIS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</si>
</sst>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9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164" fontId="14" fillId="0" borderId="3" xfId="0" applyNumberFormat="1" applyFont="1" applyFill="1" applyBorder="1" applyAlignment="1">
      <alignment horizontal="center"/>
    </xf>
    <xf numFmtId="164" fontId="14" fillId="10" borderId="3" xfId="0" applyNumberFormat="1" applyFont="1" applyFill="1" applyBorder="1" applyAlignment="1">
      <alignment horizontal="center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6" fillId="9" borderId="9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Normal="100" zoomScaleSheetLayoutView="100" workbookViewId="0">
      <selection activeCell="L11" sqref="L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2.28515625" style="1" bestFit="1" customWidth="1"/>
    <col min="5" max="6" width="11.28515625" style="1" bestFit="1" customWidth="1"/>
    <col min="7" max="7" width="56" style="1" bestFit="1" customWidth="1"/>
    <col min="8" max="8" width="13.85546875" style="1" bestFit="1" customWidth="1"/>
    <col min="9" max="9" width="12.28515625" style="1" bestFit="1" customWidth="1"/>
    <col min="10" max="16384" width="9.140625" style="1"/>
  </cols>
  <sheetData>
    <row r="1" spans="1:9" ht="15.75" x14ac:dyDescent="0.25">
      <c r="A1" s="67" t="s">
        <v>14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0</v>
      </c>
      <c r="B2" s="55" t="s">
        <v>1</v>
      </c>
      <c r="C2" s="56"/>
      <c r="D2" s="57"/>
      <c r="E2" s="2" t="s">
        <v>2</v>
      </c>
      <c r="F2" s="2" t="s">
        <v>3</v>
      </c>
      <c r="G2" s="2" t="s">
        <v>4</v>
      </c>
      <c r="H2" s="3" t="s">
        <v>5</v>
      </c>
      <c r="I2" s="26" t="s">
        <v>12</v>
      </c>
    </row>
    <row r="3" spans="1:9" x14ac:dyDescent="0.2">
      <c r="A3" s="55"/>
      <c r="B3" s="58" t="s">
        <v>35</v>
      </c>
      <c r="C3" s="59"/>
      <c r="D3" s="60"/>
      <c r="E3" s="70" t="s">
        <v>10</v>
      </c>
      <c r="F3" s="71">
        <v>1</v>
      </c>
      <c r="G3" s="4" t="s">
        <v>36</v>
      </c>
      <c r="H3" s="5">
        <v>160000</v>
      </c>
      <c r="I3" s="5" t="str">
        <f>IF(H3="","",(IF($C$20&lt;25%,"N/A",IF(H3&lt;=($D$20+$B$20),H3,"Descartado"))))</f>
        <v>Descartado</v>
      </c>
    </row>
    <row r="4" spans="1:9" x14ac:dyDescent="0.2">
      <c r="A4" s="55"/>
      <c r="B4" s="61"/>
      <c r="C4" s="62"/>
      <c r="D4" s="63"/>
      <c r="E4" s="70"/>
      <c r="F4" s="70"/>
      <c r="G4" s="4" t="s">
        <v>37</v>
      </c>
      <c r="H4" s="42">
        <v>76000</v>
      </c>
      <c r="I4" s="5">
        <f>IF(H4="","",(IF($C$20&lt;25%,"N/A",IF(H4&lt;=($D$20+$B$20),H4,"Descartado"))))</f>
        <v>76000</v>
      </c>
    </row>
    <row r="5" spans="1:9" x14ac:dyDescent="0.2">
      <c r="A5" s="55"/>
      <c r="B5" s="61"/>
      <c r="C5" s="62"/>
      <c r="D5" s="63"/>
      <c r="E5" s="70"/>
      <c r="F5" s="70"/>
      <c r="G5" s="4" t="s">
        <v>38</v>
      </c>
      <c r="H5" s="41">
        <v>70000</v>
      </c>
      <c r="I5" s="5">
        <f>IF(H5="","",(IF($C$20&lt;25%,"N/A",IF(H5&lt;=($D$20+$B$20),H5,"Descartado"))))</f>
        <v>70000</v>
      </c>
    </row>
    <row r="6" spans="1:9" x14ac:dyDescent="0.2">
      <c r="A6" s="55"/>
      <c r="B6" s="61"/>
      <c r="C6" s="62"/>
      <c r="D6" s="63"/>
      <c r="E6" s="70"/>
      <c r="F6" s="70"/>
      <c r="G6" s="4" t="s">
        <v>39</v>
      </c>
      <c r="H6" s="5">
        <v>90000</v>
      </c>
      <c r="I6" s="5">
        <f>IF(H6="","",(IF($C$20&lt;25%,"N/A",IF(H6&lt;=($D$20+$B$20),H6,"Descartado"))))</f>
        <v>90000</v>
      </c>
    </row>
    <row r="7" spans="1:9" x14ac:dyDescent="0.2">
      <c r="A7" s="55"/>
      <c r="B7" s="61"/>
      <c r="C7" s="62"/>
      <c r="D7" s="63"/>
      <c r="E7" s="70"/>
      <c r="F7" s="70"/>
    </row>
    <row r="8" spans="1:9" x14ac:dyDescent="0.2">
      <c r="A8" s="55"/>
      <c r="B8" s="61"/>
      <c r="C8" s="62"/>
      <c r="D8" s="63"/>
      <c r="E8" s="70"/>
      <c r="F8" s="70"/>
      <c r="G8" s="4"/>
      <c r="H8" s="5"/>
      <c r="I8" s="5" t="str">
        <f t="shared" ref="I4:I17" si="0">IF(H8="","",(IF($C$20&lt;25%,"N/A",IF(H8&lt;=($D$20+$B$20),H8,"Descartado"))))</f>
        <v/>
      </c>
    </row>
    <row r="9" spans="1:9" x14ac:dyDescent="0.2">
      <c r="A9" s="55"/>
      <c r="B9" s="61"/>
      <c r="C9" s="62"/>
      <c r="D9" s="63"/>
      <c r="E9" s="70"/>
      <c r="F9" s="70"/>
      <c r="G9" s="4"/>
      <c r="H9" s="5"/>
      <c r="I9" s="5" t="str">
        <f t="shared" si="0"/>
        <v/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0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0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0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0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0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0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0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13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41521.078984053391</v>
      </c>
      <c r="C20" s="18">
        <f>IF(H23&lt;2,"N/A",(B20/D20))</f>
        <v>0.41940483822276153</v>
      </c>
      <c r="D20" s="19">
        <f>AVERAGE(H3:H17)</f>
        <v>99000</v>
      </c>
      <c r="E20" s="20">
        <f>IF(H23&lt;2,"N/A",(IF(C20&lt;=25%,"N/A",AVERAGE(I3:I17))))</f>
        <v>78666.666666666672</v>
      </c>
      <c r="F20" s="19">
        <f>MEDIAN(H3:H17)</f>
        <v>83000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22</v>
      </c>
      <c r="C22" s="72"/>
      <c r="D22" s="73">
        <f>IF(C20&lt;=25%,D20,MIN(E20:F20))</f>
        <v>78666.666666666672</v>
      </c>
      <c r="E22" s="73"/>
    </row>
    <row r="23" spans="1:9" x14ac:dyDescent="0.2">
      <c r="B23" s="72" t="s">
        <v>11</v>
      </c>
      <c r="C23" s="72"/>
      <c r="D23" s="73">
        <f>ROUND(D22,2)*F3</f>
        <v>78666.67</v>
      </c>
      <c r="E23" s="73"/>
      <c r="G23" s="36" t="s">
        <v>31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18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19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20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16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17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21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23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zoomScaleNormal="100" zoomScaleSheetLayoutView="100" workbookViewId="0">
      <selection activeCell="B33" sqref="B33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 x14ac:dyDescent="0.25">
      <c r="A1" s="74" t="s">
        <v>24</v>
      </c>
      <c r="B1" s="74"/>
      <c r="C1" s="74"/>
      <c r="D1" s="74"/>
      <c r="E1" s="74"/>
      <c r="F1" s="74"/>
    </row>
    <row r="2" spans="1:7" ht="25.5" x14ac:dyDescent="0.2">
      <c r="A2" s="34" t="s">
        <v>25</v>
      </c>
      <c r="B2" s="34" t="s">
        <v>26</v>
      </c>
      <c r="C2" s="34" t="s">
        <v>27</v>
      </c>
      <c r="D2" s="34" t="s">
        <v>28</v>
      </c>
      <c r="E2" s="34" t="s">
        <v>15</v>
      </c>
      <c r="F2" s="38" t="s">
        <v>29</v>
      </c>
    </row>
    <row r="3" spans="1:7" ht="38.25" x14ac:dyDescent="0.2">
      <c r="A3" s="30">
        <v>1</v>
      </c>
      <c r="B3" s="31" t="str">
        <f>Item1!B3</f>
        <v>Serviço de mensagens curtas de texto - SMS, para usuários de telefonia móvel (serviço móvel pessoal e serviço móvel especializado), incluindo o fornecimento de plataforma de Gestão de Mensagens e suporte técnico.</v>
      </c>
      <c r="C3" s="30" t="str">
        <f>Item1!E3</f>
        <v>unidade</v>
      </c>
      <c r="D3" s="30">
        <f>Item1!F3</f>
        <v>1</v>
      </c>
      <c r="E3" s="35">
        <f>Item1!D22</f>
        <v>78666.666666666672</v>
      </c>
      <c r="F3" s="32">
        <f>(ROUND(E3,2)*D3)</f>
        <v>78666.67</v>
      </c>
      <c r="G3" s="40" t="str">
        <f>IF(F3&gt;80000,"necessária a subdivisão deste item em cotas!","")</f>
        <v/>
      </c>
    </row>
    <row r="4" spans="1:7" ht="15.75" x14ac:dyDescent="0.25">
      <c r="A4" s="74" t="s">
        <v>30</v>
      </c>
      <c r="B4" s="74"/>
      <c r="C4" s="74"/>
      <c r="D4" s="74"/>
      <c r="E4" s="74"/>
      <c r="F4" s="33">
        <f>SUM(F3:F3)</f>
        <v>78666.67</v>
      </c>
    </row>
    <row r="6" spans="1:7" ht="21" x14ac:dyDescent="0.2">
      <c r="B6" s="75" t="str">
        <f>IF(F4&lt;=17600,"PARA CONTRATAÇÃO DIRETA, POR DISPENSA, UTILIZE O QUADRO A SEGUIR","O QUADRO A SEGUIR NÃO É APLICÁVEL PARA ESTA CONTRATAÇÃO. ACIMA DO VALOR DE DISPENSA")</f>
        <v>O QUADRO A SEGUIR NÃO É APLICÁVEL PARA ESTA CONTRATAÇÃO. ACIMA DO VALOR DE DISPENSA</v>
      </c>
      <c r="C6" s="75"/>
      <c r="D6" s="75"/>
      <c r="E6" s="75"/>
    </row>
    <row r="8" spans="1:7" ht="15.75" x14ac:dyDescent="0.25">
      <c r="A8" s="74" t="s">
        <v>32</v>
      </c>
      <c r="B8" s="74"/>
      <c r="C8" s="74"/>
      <c r="D8" s="74"/>
      <c r="E8" s="74"/>
      <c r="F8" s="74"/>
    </row>
    <row r="9" spans="1:7" ht="25.5" x14ac:dyDescent="0.2">
      <c r="A9" s="34" t="s">
        <v>25</v>
      </c>
      <c r="B9" s="34" t="s">
        <v>26</v>
      </c>
      <c r="C9" s="34" t="s">
        <v>27</v>
      </c>
      <c r="D9" s="34" t="s">
        <v>28</v>
      </c>
      <c r="E9" s="34" t="s">
        <v>15</v>
      </c>
      <c r="F9" s="38" t="s">
        <v>29</v>
      </c>
    </row>
    <row r="10" spans="1:7" x14ac:dyDescent="0.2">
      <c r="A10" s="34" t="s">
        <v>33</v>
      </c>
      <c r="B10" s="76" t="str">
        <f>INDEX(Item1!G3:G17,MATCH(TOTAL!E11,Item1!H3:H17,0))</f>
        <v>TWW DO BRASIL S/A</v>
      </c>
      <c r="C10" s="77"/>
      <c r="D10" s="77"/>
      <c r="E10" s="77"/>
      <c r="F10" s="78"/>
    </row>
    <row r="11" spans="1:7" ht="38.25" x14ac:dyDescent="0.2">
      <c r="A11" s="30">
        <v>1</v>
      </c>
      <c r="B11" s="31" t="str">
        <f>Item1!B3</f>
        <v>Serviço de mensagens curtas de texto - SMS, para usuários de telefonia móvel (serviço móvel pessoal e serviço móvel especializado), incluindo o fornecimento de plataforma de Gestão de Mensagens e suporte técnico.</v>
      </c>
      <c r="C11" s="30" t="str">
        <f>Item1!E3</f>
        <v>unidade</v>
      </c>
      <c r="D11" s="30">
        <f>Item1!F3</f>
        <v>1</v>
      </c>
      <c r="E11" s="35">
        <f>MIN(Item1!H3:H17)</f>
        <v>70000</v>
      </c>
      <c r="F11" s="32">
        <f>(ROUND(E11,2)*D11)</f>
        <v>70000</v>
      </c>
    </row>
    <row r="12" spans="1:7" ht="15.75" x14ac:dyDescent="0.25">
      <c r="A12" s="74" t="s">
        <v>34</v>
      </c>
      <c r="B12" s="74"/>
      <c r="C12" s="74"/>
      <c r="D12" s="74"/>
      <c r="E12" s="74"/>
      <c r="F12" s="33">
        <f>SUM(F11:F11)</f>
        <v>70000</v>
      </c>
    </row>
  </sheetData>
  <mergeCells count="6">
    <mergeCell ref="A12:E12"/>
    <mergeCell ref="B6:E6"/>
    <mergeCell ref="B10:F10"/>
    <mergeCell ref="A1:F1"/>
    <mergeCell ref="A4:E4"/>
    <mergeCell ref="A8:F8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Ananda Souza da Silva</cp:lastModifiedBy>
  <cp:lastPrinted>2019-03-26T18:01:38Z</cp:lastPrinted>
  <dcterms:created xsi:type="dcterms:W3CDTF">2019-01-16T20:04:04Z</dcterms:created>
  <dcterms:modified xsi:type="dcterms:W3CDTF">2019-04-26T12:22:13Z</dcterms:modified>
</cp:coreProperties>
</file>