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60" windowWidth="16380" windowHeight="8130" tabRatio="661" firstSheet="11" activeTab="25"/>
  </bookViews>
  <sheets>
    <sheet name="Item1" sheetId="2" r:id="rId1"/>
    <sheet name="Item2" sheetId="4" r:id="rId2"/>
    <sheet name="Item3" sheetId="5" r:id="rId3"/>
    <sheet name="Item4" sheetId="6" r:id="rId4"/>
    <sheet name="Item5" sheetId="7" r:id="rId5"/>
    <sheet name="Item6" sheetId="8" r:id="rId6"/>
    <sheet name="Item7" sheetId="9" r:id="rId7"/>
    <sheet name="Item8" sheetId="10" r:id="rId8"/>
    <sheet name="Item9" sheetId="11" r:id="rId9"/>
    <sheet name="Item10" sheetId="12" r:id="rId10"/>
    <sheet name="Item11" sheetId="13" r:id="rId11"/>
    <sheet name="Item12" sheetId="14" r:id="rId12"/>
    <sheet name="Item13" sheetId="15" r:id="rId13"/>
    <sheet name="Item14" sheetId="16" r:id="rId14"/>
    <sheet name="Item15" sheetId="17" r:id="rId15"/>
    <sheet name="Item16" sheetId="18" r:id="rId16"/>
    <sheet name="Item17" sheetId="19" r:id="rId17"/>
    <sheet name="Item18" sheetId="20" r:id="rId18"/>
    <sheet name="Item19" sheetId="21" r:id="rId19"/>
    <sheet name="Item20" sheetId="22" r:id="rId20"/>
    <sheet name="Item21" sheetId="23" r:id="rId21"/>
    <sheet name="Item22" sheetId="24" r:id="rId22"/>
    <sheet name="Item23" sheetId="25" r:id="rId23"/>
    <sheet name="Item24" sheetId="26" r:id="rId24"/>
    <sheet name="Item25" sheetId="27" r:id="rId25"/>
    <sheet name="TOTAL" sheetId="3" r:id="rId26"/>
  </sheets>
  <definedNames>
    <definedName name="_xlnm.Print_Titles" localSheetId="25">TOTAL!$1:$2</definedName>
  </definedNames>
  <calcPr calcId="145621"/>
</workbook>
</file>

<file path=xl/calcChain.xml><?xml version="1.0" encoding="utf-8"?>
<calcChain xmlns="http://schemas.openxmlformats.org/spreadsheetml/2006/main">
  <c r="F25" i="3" l="1"/>
  <c r="F30" i="3"/>
  <c r="F31" i="3"/>
  <c r="H42" i="15" l="1"/>
  <c r="C23" i="3" l="1"/>
  <c r="E15" i="3" l="1"/>
  <c r="E17" i="3"/>
  <c r="E18" i="3"/>
  <c r="E19" i="3"/>
  <c r="E20" i="3"/>
  <c r="E21" i="3"/>
  <c r="E22" i="3"/>
  <c r="E23" i="3"/>
  <c r="E24" i="3"/>
  <c r="E26" i="3"/>
  <c r="E27" i="3"/>
  <c r="E28" i="3"/>
  <c r="E29" i="3"/>
  <c r="D29" i="3"/>
  <c r="D28" i="3"/>
  <c r="D27" i="3"/>
  <c r="D26" i="3"/>
  <c r="D24" i="3"/>
  <c r="D23" i="3"/>
  <c r="D22" i="3"/>
  <c r="D21" i="3"/>
  <c r="D20" i="3"/>
  <c r="D19" i="3"/>
  <c r="D18" i="3"/>
  <c r="D17" i="3"/>
  <c r="D15" i="3"/>
  <c r="C29" i="3"/>
  <c r="C28" i="3"/>
  <c r="C27" i="3"/>
  <c r="C26" i="3"/>
  <c r="C24" i="3"/>
  <c r="C22" i="3"/>
  <c r="C21" i="3"/>
  <c r="C20" i="3"/>
  <c r="C19" i="3"/>
  <c r="C18" i="3"/>
  <c r="C17" i="3"/>
  <c r="C15" i="3"/>
  <c r="H23" i="27"/>
  <c r="F20" i="27"/>
  <c r="D20" i="27"/>
  <c r="I17" i="27"/>
  <c r="I16" i="27"/>
  <c r="I15" i="27"/>
  <c r="I14" i="27"/>
  <c r="I13" i="27"/>
  <c r="I12" i="27"/>
  <c r="I11" i="27"/>
  <c r="I10" i="27"/>
  <c r="I9" i="27"/>
  <c r="I8" i="27"/>
  <c r="H23" i="26"/>
  <c r="F20" i="26"/>
  <c r="D20" i="26"/>
  <c r="I17" i="26"/>
  <c r="I16" i="26"/>
  <c r="I15" i="26"/>
  <c r="I14" i="26"/>
  <c r="I13" i="26"/>
  <c r="I12" i="26"/>
  <c r="I11" i="26"/>
  <c r="I10" i="26"/>
  <c r="I9" i="26"/>
  <c r="I8" i="26"/>
  <c r="I7" i="26"/>
  <c r="I6" i="26"/>
  <c r="H23" i="25"/>
  <c r="F20" i="25"/>
  <c r="D20" i="25"/>
  <c r="I17" i="25"/>
  <c r="I16" i="25"/>
  <c r="I15" i="25"/>
  <c r="I14" i="25"/>
  <c r="I13" i="25"/>
  <c r="I12" i="25"/>
  <c r="I11" i="25"/>
  <c r="I10" i="25"/>
  <c r="I9" i="25"/>
  <c r="I8" i="25"/>
  <c r="H23" i="24"/>
  <c r="F20" i="24"/>
  <c r="D20" i="24"/>
  <c r="I17" i="24"/>
  <c r="I16" i="24"/>
  <c r="I15" i="24"/>
  <c r="I14" i="24"/>
  <c r="I13" i="24"/>
  <c r="I12" i="24"/>
  <c r="I11" i="24"/>
  <c r="I10" i="24"/>
  <c r="I9" i="24"/>
  <c r="I8" i="24"/>
  <c r="H23" i="23"/>
  <c r="B20" i="23" s="1"/>
  <c r="C20" i="23" s="1"/>
  <c r="F20" i="23"/>
  <c r="D20" i="23"/>
  <c r="I17" i="23"/>
  <c r="I16" i="23"/>
  <c r="I15" i="23"/>
  <c r="I14" i="23"/>
  <c r="I13" i="23"/>
  <c r="I12" i="23"/>
  <c r="I11" i="23"/>
  <c r="I10" i="23"/>
  <c r="I9" i="23"/>
  <c r="I8" i="23"/>
  <c r="I7" i="23"/>
  <c r="I6" i="23"/>
  <c r="H23" i="22"/>
  <c r="C20" i="22" s="1"/>
  <c r="F20" i="22"/>
  <c r="D20" i="22"/>
  <c r="I17" i="22"/>
  <c r="I16" i="22"/>
  <c r="I15" i="22"/>
  <c r="I14" i="22"/>
  <c r="I13" i="22"/>
  <c r="I12" i="22"/>
  <c r="I11" i="22"/>
  <c r="I10" i="22"/>
  <c r="I9" i="22"/>
  <c r="I8" i="22"/>
  <c r="I7" i="22"/>
  <c r="I6" i="22"/>
  <c r="H23" i="21"/>
  <c r="C20" i="21" s="1"/>
  <c r="F20" i="21"/>
  <c r="D20" i="21"/>
  <c r="I17" i="21"/>
  <c r="I16" i="21"/>
  <c r="I15" i="21"/>
  <c r="I14" i="21"/>
  <c r="I13" i="21"/>
  <c r="I12" i="21"/>
  <c r="I11" i="21"/>
  <c r="I10" i="21"/>
  <c r="I9" i="21"/>
  <c r="I8" i="21"/>
  <c r="I7" i="21"/>
  <c r="I6" i="21"/>
  <c r="H23" i="20"/>
  <c r="F20" i="20"/>
  <c r="D20" i="20"/>
  <c r="I17" i="20"/>
  <c r="I16" i="20"/>
  <c r="I15" i="20"/>
  <c r="I14" i="20"/>
  <c r="I13" i="20"/>
  <c r="I12" i="20"/>
  <c r="I11" i="20"/>
  <c r="I10" i="20"/>
  <c r="I9" i="20"/>
  <c r="I8" i="20"/>
  <c r="I7" i="20"/>
  <c r="H23" i="19"/>
  <c r="B20" i="19" s="1"/>
  <c r="F20" i="19"/>
  <c r="D20" i="19"/>
  <c r="I17" i="19"/>
  <c r="I16" i="19"/>
  <c r="I15" i="19"/>
  <c r="I14" i="19"/>
  <c r="I13" i="19"/>
  <c r="I12" i="19"/>
  <c r="I11" i="19"/>
  <c r="I10" i="19"/>
  <c r="I9" i="19"/>
  <c r="I8" i="19"/>
  <c r="H23" i="18"/>
  <c r="B20" i="18" s="1"/>
  <c r="F20" i="18"/>
  <c r="D20" i="18"/>
  <c r="I17" i="18"/>
  <c r="I16" i="18"/>
  <c r="I15" i="18"/>
  <c r="I14" i="18"/>
  <c r="I13" i="18"/>
  <c r="I12" i="18"/>
  <c r="I11" i="18"/>
  <c r="I10" i="18"/>
  <c r="I9" i="18"/>
  <c r="I8" i="18"/>
  <c r="H23" i="17"/>
  <c r="F20" i="17"/>
  <c r="D20" i="17"/>
  <c r="I17" i="17"/>
  <c r="I16" i="17"/>
  <c r="I15" i="17"/>
  <c r="I14" i="17"/>
  <c r="I13" i="17"/>
  <c r="I12" i="17"/>
  <c r="I11" i="17"/>
  <c r="I10" i="17"/>
  <c r="I9" i="17"/>
  <c r="I8" i="17"/>
  <c r="H23" i="16"/>
  <c r="F20" i="16"/>
  <c r="D20" i="16"/>
  <c r="I17" i="16"/>
  <c r="I16" i="16"/>
  <c r="I15" i="16"/>
  <c r="I14" i="16"/>
  <c r="I13" i="16"/>
  <c r="I12" i="16"/>
  <c r="I11" i="16"/>
  <c r="I10" i="16"/>
  <c r="I9" i="16"/>
  <c r="I8" i="16"/>
  <c r="H23" i="15"/>
  <c r="B20" i="15" s="1"/>
  <c r="F20" i="15"/>
  <c r="D20" i="15"/>
  <c r="I17" i="15"/>
  <c r="I16" i="15"/>
  <c r="I15" i="15"/>
  <c r="I14" i="15"/>
  <c r="I13" i="15"/>
  <c r="I12" i="15"/>
  <c r="I11" i="15"/>
  <c r="I10" i="15"/>
  <c r="I9" i="15"/>
  <c r="I8" i="15"/>
  <c r="C20" i="19" l="1"/>
  <c r="I7" i="19" s="1"/>
  <c r="C20" i="18"/>
  <c r="I4" i="18" s="1"/>
  <c r="C20" i="26"/>
  <c r="B20" i="26"/>
  <c r="B20" i="16"/>
  <c r="C20" i="16" s="1"/>
  <c r="B20" i="27"/>
  <c r="C20" i="27" s="1"/>
  <c r="B20" i="24"/>
  <c r="C20" i="24" s="1"/>
  <c r="I7" i="24" s="1"/>
  <c r="B20" i="22"/>
  <c r="B20" i="21"/>
  <c r="B20" i="17"/>
  <c r="C20" i="17" s="1"/>
  <c r="I7" i="17" s="1"/>
  <c r="I5" i="22"/>
  <c r="I4" i="22"/>
  <c r="I3" i="22"/>
  <c r="E20" i="22" s="1"/>
  <c r="D22" i="22" s="1"/>
  <c r="I5" i="23"/>
  <c r="I4" i="23"/>
  <c r="I3" i="23"/>
  <c r="E20" i="23" s="1"/>
  <c r="D22" i="23" s="1"/>
  <c r="I4" i="21"/>
  <c r="I3" i="21"/>
  <c r="E20" i="21"/>
  <c r="D22" i="21" s="1"/>
  <c r="I5" i="21"/>
  <c r="I5" i="26"/>
  <c r="I4" i="26"/>
  <c r="C20" i="15"/>
  <c r="B20" i="25"/>
  <c r="C20" i="25" s="1"/>
  <c r="B20" i="20"/>
  <c r="C20" i="20" s="1"/>
  <c r="I6" i="20" s="1"/>
  <c r="E4" i="3"/>
  <c r="D4" i="3"/>
  <c r="C4" i="3"/>
  <c r="H23" i="14"/>
  <c r="B20" i="14" s="1"/>
  <c r="C20" i="14" s="1"/>
  <c r="F20" i="14"/>
  <c r="D20" i="14"/>
  <c r="I17" i="14"/>
  <c r="I16" i="14"/>
  <c r="I15" i="14"/>
  <c r="I14" i="14"/>
  <c r="I13" i="14"/>
  <c r="I12" i="14"/>
  <c r="I11" i="14"/>
  <c r="I10" i="14"/>
  <c r="I9" i="14"/>
  <c r="I8" i="14"/>
  <c r="I7" i="14"/>
  <c r="H23" i="13"/>
  <c r="F20" i="13"/>
  <c r="D20" i="13"/>
  <c r="I17" i="13"/>
  <c r="I16" i="13"/>
  <c r="I15" i="13"/>
  <c r="I14" i="13"/>
  <c r="I13" i="13"/>
  <c r="I12" i="13"/>
  <c r="I11" i="13"/>
  <c r="I10" i="13"/>
  <c r="I9" i="13"/>
  <c r="I8" i="13"/>
  <c r="I7" i="13"/>
  <c r="H23" i="12"/>
  <c r="B20" i="12" s="1"/>
  <c r="F20" i="12"/>
  <c r="D20" i="12"/>
  <c r="I17" i="12"/>
  <c r="I16" i="12"/>
  <c r="I15" i="12"/>
  <c r="I14" i="12"/>
  <c r="I13" i="12"/>
  <c r="I12" i="12"/>
  <c r="I11" i="12"/>
  <c r="I10" i="12"/>
  <c r="I9" i="12"/>
  <c r="I8" i="12"/>
  <c r="H23" i="11"/>
  <c r="B20" i="11" s="1"/>
  <c r="F20" i="11"/>
  <c r="D20" i="11"/>
  <c r="I17" i="11"/>
  <c r="I16" i="11"/>
  <c r="I15" i="11"/>
  <c r="I14" i="11"/>
  <c r="I13" i="11"/>
  <c r="I12" i="11"/>
  <c r="I11" i="11"/>
  <c r="I10" i="11"/>
  <c r="I9" i="11"/>
  <c r="I8" i="11"/>
  <c r="H23" i="10"/>
  <c r="B20" i="10" s="1"/>
  <c r="F20" i="10"/>
  <c r="D20" i="10"/>
  <c r="I17" i="10"/>
  <c r="I16" i="10"/>
  <c r="I15" i="10"/>
  <c r="I14" i="10"/>
  <c r="I13" i="10"/>
  <c r="I12" i="10"/>
  <c r="I11" i="10"/>
  <c r="I10" i="10"/>
  <c r="I9" i="10"/>
  <c r="I8" i="10"/>
  <c r="H23" i="9"/>
  <c r="B20" i="9" s="1"/>
  <c r="F20" i="9"/>
  <c r="D20" i="9"/>
  <c r="I17" i="9"/>
  <c r="I16" i="9"/>
  <c r="I15" i="9"/>
  <c r="I14" i="9"/>
  <c r="I13" i="9"/>
  <c r="I12" i="9"/>
  <c r="I11" i="9"/>
  <c r="I10" i="9"/>
  <c r="I9" i="9"/>
  <c r="I8" i="9"/>
  <c r="H23" i="8"/>
  <c r="B20" i="8" s="1"/>
  <c r="F20" i="8"/>
  <c r="D20" i="8"/>
  <c r="I17" i="8"/>
  <c r="I16" i="8"/>
  <c r="I15" i="8"/>
  <c r="I14" i="8"/>
  <c r="I13" i="8"/>
  <c r="I12" i="8"/>
  <c r="I11" i="8"/>
  <c r="I10" i="8"/>
  <c r="I9" i="8"/>
  <c r="I8" i="8"/>
  <c r="H23" i="7"/>
  <c r="B20" i="7" s="1"/>
  <c r="F20" i="7"/>
  <c r="D20" i="7"/>
  <c r="I17" i="7"/>
  <c r="I16" i="7"/>
  <c r="I15" i="7"/>
  <c r="I14" i="7"/>
  <c r="I13" i="7"/>
  <c r="I12" i="7"/>
  <c r="I11" i="7"/>
  <c r="I10" i="7"/>
  <c r="I9" i="7"/>
  <c r="I8" i="7"/>
  <c r="H23" i="6"/>
  <c r="B20" i="6" s="1"/>
  <c r="F20" i="6"/>
  <c r="D20" i="6"/>
  <c r="I17" i="6"/>
  <c r="I16" i="6"/>
  <c r="I15" i="6"/>
  <c r="I14" i="6"/>
  <c r="I13" i="6"/>
  <c r="I12" i="6"/>
  <c r="I11" i="6"/>
  <c r="I10" i="6"/>
  <c r="I9" i="6"/>
  <c r="I8" i="6"/>
  <c r="H23" i="5"/>
  <c r="B20" i="5" s="1"/>
  <c r="F20" i="5"/>
  <c r="D20" i="5"/>
  <c r="I17" i="5"/>
  <c r="I16" i="5"/>
  <c r="I15" i="5"/>
  <c r="I14" i="5"/>
  <c r="I13" i="5"/>
  <c r="I12" i="5"/>
  <c r="I11" i="5"/>
  <c r="I10" i="5"/>
  <c r="I9" i="5"/>
  <c r="I8" i="5"/>
  <c r="H23" i="4"/>
  <c r="F20" i="4"/>
  <c r="D20" i="4"/>
  <c r="I17" i="4"/>
  <c r="I16" i="4"/>
  <c r="I15" i="4"/>
  <c r="I14" i="4"/>
  <c r="I13" i="4"/>
  <c r="I12" i="4"/>
  <c r="I11" i="4"/>
  <c r="I10" i="4"/>
  <c r="I9" i="4"/>
  <c r="I8" i="4"/>
  <c r="H23" i="2"/>
  <c r="B20" i="2" s="1"/>
  <c r="C5" i="3"/>
  <c r="E5" i="3"/>
  <c r="E6" i="3"/>
  <c r="E7" i="3"/>
  <c r="E8" i="3"/>
  <c r="E9" i="3"/>
  <c r="E10" i="3"/>
  <c r="E11" i="3"/>
  <c r="E12" i="3"/>
  <c r="E13" i="3"/>
  <c r="E14" i="3"/>
  <c r="D14" i="3"/>
  <c r="D13" i="3"/>
  <c r="D12" i="3"/>
  <c r="D11" i="3"/>
  <c r="D10" i="3"/>
  <c r="D9" i="3"/>
  <c r="D8" i="3"/>
  <c r="D7" i="3"/>
  <c r="D6" i="3"/>
  <c r="D5" i="3"/>
  <c r="C14" i="3"/>
  <c r="C13" i="3"/>
  <c r="C12" i="3"/>
  <c r="C11" i="3"/>
  <c r="C10" i="3"/>
  <c r="C9" i="3"/>
  <c r="C8" i="3"/>
  <c r="C7" i="3"/>
  <c r="C6" i="3"/>
  <c r="E3" i="3"/>
  <c r="D3" i="3"/>
  <c r="C3" i="3"/>
  <c r="F20" i="2"/>
  <c r="D20" i="2"/>
  <c r="I12" i="2"/>
  <c r="I13" i="2"/>
  <c r="I14" i="2"/>
  <c r="I15" i="2"/>
  <c r="I16" i="2"/>
  <c r="I17" i="2"/>
  <c r="I6" i="14"/>
  <c r="B20" i="13"/>
  <c r="I10" i="2"/>
  <c r="I9" i="2"/>
  <c r="I8" i="2"/>
  <c r="I11" i="2"/>
  <c r="I6" i="13"/>
  <c r="C20" i="7" l="1"/>
  <c r="I4" i="7" s="1"/>
  <c r="C20" i="2"/>
  <c r="I7" i="2" s="1"/>
  <c r="I6" i="27"/>
  <c r="I7" i="27"/>
  <c r="I4" i="27"/>
  <c r="I5" i="27"/>
  <c r="I3" i="27"/>
  <c r="I6" i="25"/>
  <c r="I7" i="25"/>
  <c r="I5" i="24"/>
  <c r="I6" i="24"/>
  <c r="I5" i="19"/>
  <c r="I6" i="19"/>
  <c r="I4" i="19"/>
  <c r="I3" i="19"/>
  <c r="I6" i="18"/>
  <c r="I7" i="18"/>
  <c r="I5" i="18"/>
  <c r="I3" i="18"/>
  <c r="I5" i="17"/>
  <c r="I6" i="17"/>
  <c r="I6" i="16"/>
  <c r="I7" i="16"/>
  <c r="I4" i="16"/>
  <c r="I5" i="16"/>
  <c r="I6" i="15"/>
  <c r="I7" i="15"/>
  <c r="I6" i="2"/>
  <c r="I3" i="26"/>
  <c r="E20" i="26" s="1"/>
  <c r="D22" i="26" s="1"/>
  <c r="D23" i="26" s="1"/>
  <c r="I4" i="24"/>
  <c r="I3" i="24"/>
  <c r="I4" i="17"/>
  <c r="I3" i="17"/>
  <c r="I3" i="16"/>
  <c r="C20" i="13"/>
  <c r="I3" i="13" s="1"/>
  <c r="E20" i="13" s="1"/>
  <c r="D22" i="13" s="1"/>
  <c r="C20" i="12"/>
  <c r="C20" i="11"/>
  <c r="I7" i="11" s="1"/>
  <c r="C20" i="6"/>
  <c r="I7" i="6" s="1"/>
  <c r="D23" i="23"/>
  <c r="F24" i="3"/>
  <c r="G24" i="3" s="1"/>
  <c r="D23" i="22"/>
  <c r="F23" i="3"/>
  <c r="G23" i="3" s="1"/>
  <c r="D23" i="21"/>
  <c r="F22" i="3"/>
  <c r="G22" i="3" s="1"/>
  <c r="C20" i="10"/>
  <c r="I7" i="10" s="1"/>
  <c r="I3" i="20"/>
  <c r="I5" i="20"/>
  <c r="I4" i="20"/>
  <c r="I4" i="25"/>
  <c r="I3" i="25"/>
  <c r="I5" i="25"/>
  <c r="I5" i="15"/>
  <c r="I4" i="15"/>
  <c r="I3" i="15"/>
  <c r="I3" i="2"/>
  <c r="I5" i="2"/>
  <c r="I4" i="2"/>
  <c r="I5" i="13"/>
  <c r="I5" i="14"/>
  <c r="I4" i="14"/>
  <c r="I3" i="14"/>
  <c r="E20" i="14" s="1"/>
  <c r="D22" i="14" s="1"/>
  <c r="B20" i="4"/>
  <c r="C20" i="4" s="1"/>
  <c r="C20" i="8"/>
  <c r="C20" i="5"/>
  <c r="C20" i="9"/>
  <c r="E20" i="24" l="1"/>
  <c r="D22" i="24" s="1"/>
  <c r="D23" i="24" s="1"/>
  <c r="E20" i="18"/>
  <c r="D22" i="18" s="1"/>
  <c r="D23" i="18" s="1"/>
  <c r="E20" i="17"/>
  <c r="D22" i="17" s="1"/>
  <c r="D23" i="17" s="1"/>
  <c r="E20" i="16"/>
  <c r="D22" i="16" s="1"/>
  <c r="D23" i="16" s="1"/>
  <c r="I5" i="7"/>
  <c r="I6" i="7"/>
  <c r="I7" i="7"/>
  <c r="I3" i="7"/>
  <c r="E20" i="27"/>
  <c r="D22" i="27" s="1"/>
  <c r="E20" i="25"/>
  <c r="D22" i="25" s="1"/>
  <c r="D23" i="25" s="1"/>
  <c r="E20" i="20"/>
  <c r="D22" i="20" s="1"/>
  <c r="D23" i="20" s="1"/>
  <c r="E20" i="19"/>
  <c r="D22" i="19" s="1"/>
  <c r="F20" i="3" s="1"/>
  <c r="G20" i="3" s="1"/>
  <c r="E20" i="15"/>
  <c r="D22" i="15" s="1"/>
  <c r="D23" i="15" s="1"/>
  <c r="I4" i="12"/>
  <c r="I3" i="11"/>
  <c r="I6" i="11"/>
  <c r="I5" i="11"/>
  <c r="I3" i="10"/>
  <c r="I6" i="10"/>
  <c r="I5" i="10"/>
  <c r="I4" i="10"/>
  <c r="E20" i="10" s="1"/>
  <c r="D22" i="10" s="1"/>
  <c r="I6" i="9"/>
  <c r="I7" i="9"/>
  <c r="I6" i="8"/>
  <c r="I7" i="8"/>
  <c r="I4" i="6"/>
  <c r="I6" i="6"/>
  <c r="I5" i="6"/>
  <c r="I6" i="5"/>
  <c r="I7" i="5"/>
  <c r="I6" i="4"/>
  <c r="I7" i="4"/>
  <c r="E20" i="2"/>
  <c r="D22" i="2" s="1"/>
  <c r="D23" i="2" s="1"/>
  <c r="F28" i="3"/>
  <c r="G28" i="3" s="1"/>
  <c r="I4" i="13"/>
  <c r="I3" i="12"/>
  <c r="I4" i="11"/>
  <c r="I3" i="6"/>
  <c r="D23" i="13"/>
  <c r="F13" i="3"/>
  <c r="G13" i="3" s="1"/>
  <c r="H13" i="3" s="1"/>
  <c r="F14" i="3"/>
  <c r="G14" i="3" s="1"/>
  <c r="H14" i="3" s="1"/>
  <c r="D23" i="14"/>
  <c r="I3" i="4"/>
  <c r="I5" i="4"/>
  <c r="I4" i="4"/>
  <c r="I5" i="9"/>
  <c r="I3" i="9"/>
  <c r="I4" i="9"/>
  <c r="I4" i="5"/>
  <c r="I5" i="5"/>
  <c r="I3" i="5"/>
  <c r="I3" i="8"/>
  <c r="I5" i="8"/>
  <c r="I4" i="8"/>
  <c r="F27" i="3" l="1"/>
  <c r="G27" i="3" s="1"/>
  <c r="F26" i="3"/>
  <c r="G26" i="3" s="1"/>
  <c r="F19" i="3"/>
  <c r="G19" i="3" s="1"/>
  <c r="F18" i="3"/>
  <c r="G18" i="3" s="1"/>
  <c r="F17" i="3"/>
  <c r="G17" i="3" s="1"/>
  <c r="F15" i="3"/>
  <c r="G15" i="3" s="1"/>
  <c r="E20" i="11"/>
  <c r="D22" i="11" s="1"/>
  <c r="D23" i="11" s="1"/>
  <c r="E20" i="9"/>
  <c r="D22" i="9" s="1"/>
  <c r="D23" i="9" s="1"/>
  <c r="E20" i="8"/>
  <c r="D22" i="8" s="1"/>
  <c r="D23" i="8" s="1"/>
  <c r="E20" i="7"/>
  <c r="D22" i="7" s="1"/>
  <c r="D23" i="7" s="1"/>
  <c r="D23" i="27"/>
  <c r="F29" i="3"/>
  <c r="G29" i="3" s="1"/>
  <c r="F21" i="3"/>
  <c r="G21" i="3" s="1"/>
  <c r="D23" i="19"/>
  <c r="E20" i="12"/>
  <c r="D22" i="12" s="1"/>
  <c r="D23" i="12" s="1"/>
  <c r="D23" i="10"/>
  <c r="F10" i="3"/>
  <c r="G10" i="3" s="1"/>
  <c r="H10" i="3" s="1"/>
  <c r="E20" i="6"/>
  <c r="D22" i="6" s="1"/>
  <c r="E20" i="4"/>
  <c r="D22" i="4" s="1"/>
  <c r="D23" i="4" s="1"/>
  <c r="F3" i="3"/>
  <c r="G3" i="3" s="1"/>
  <c r="H3" i="3" s="1"/>
  <c r="E20" i="5"/>
  <c r="D22" i="5" s="1"/>
  <c r="F5" i="3" s="1"/>
  <c r="G5" i="3" s="1"/>
  <c r="H5" i="3" s="1"/>
  <c r="F9" i="3"/>
  <c r="G9" i="3" s="1"/>
  <c r="H9" i="3" s="1"/>
  <c r="F11" i="3" l="1"/>
  <c r="G11" i="3" s="1"/>
  <c r="H11" i="3" s="1"/>
  <c r="F8" i="3"/>
  <c r="G8" i="3" s="1"/>
  <c r="H8" i="3" s="1"/>
  <c r="F7" i="3"/>
  <c r="G7" i="3" s="1"/>
  <c r="H7" i="3" s="1"/>
  <c r="F12" i="3"/>
  <c r="G12" i="3" s="1"/>
  <c r="H12" i="3" s="1"/>
  <c r="D23" i="6"/>
  <c r="F6" i="3"/>
  <c r="G6" i="3" s="1"/>
  <c r="H6" i="3" s="1"/>
  <c r="F4" i="3"/>
  <c r="G4" i="3" s="1"/>
  <c r="D23" i="5"/>
  <c r="H4" i="3" l="1"/>
  <c r="F16" i="3"/>
</calcChain>
</file>

<file path=xl/sharedStrings.xml><?xml version="1.0" encoding="utf-8"?>
<sst xmlns="http://schemas.openxmlformats.org/spreadsheetml/2006/main" count="742" uniqueCount="91">
  <si>
    <t>ITEM 1</t>
  </si>
  <si>
    <t>MATERIAL</t>
  </si>
  <si>
    <t>UNIDADE</t>
  </si>
  <si>
    <t>QUANT.</t>
  </si>
  <si>
    <t>FONTE DE PESQUISA</t>
  </si>
  <si>
    <t>PREÇOS</t>
  </si>
  <si>
    <t>DESVIO</t>
  </si>
  <si>
    <t>COEF.</t>
  </si>
  <si>
    <t>MÉDIA</t>
  </si>
  <si>
    <t>MEDIANA</t>
  </si>
  <si>
    <t>unidade</t>
  </si>
  <si>
    <t>VALOR TOTAL</t>
  </si>
  <si>
    <t>ITEM 2</t>
  </si>
  <si>
    <t>ITEM 3</t>
  </si>
  <si>
    <t>ITEM 4</t>
  </si>
  <si>
    <t>ITEM 5</t>
  </si>
  <si>
    <t>ITEM 6</t>
  </si>
  <si>
    <t>ITEM 7</t>
  </si>
  <si>
    <t>ITEM 8</t>
  </si>
  <si>
    <t>ITEM 9</t>
  </si>
  <si>
    <t>ITEM 10</t>
  </si>
  <si>
    <t>ITEM 11</t>
  </si>
  <si>
    <t>ITEM 12</t>
  </si>
  <si>
    <t>DESCARTE</t>
  </si>
  <si>
    <t>MÉDIA APÓS DESCARTE</t>
  </si>
  <si>
    <t>ESTIMATIVA DO ITEM</t>
  </si>
  <si>
    <t>Valor Unitário</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</si>
  <si>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</si>
  <si>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</si>
  <si>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DESVIO: desvio padrão dos preços pesquisados, calculados por meio da função DESVPAD do editor de planilhas.</t>
  </si>
  <si>
    <t>COEF.: relação entre o DESVIO e a MÉDIA, expresso em valor percentual.</t>
  </si>
  <si>
    <t>MÉDIA: média aritmética dos preços pesquisados.</t>
  </si>
  <si>
    <t>MEDIANA: valor estatístico que separa a metade maior da metade menor da amostra, calculado pela função MED do editor de planilhas.</t>
  </si>
  <si>
    <t>VALOR UNITÁRIO</t>
  </si>
  <si>
    <t>VALOR UNITÁRIO: quando COEF. for menor ou igual a 25%, o valor unitário estimado será a MÉDIA dos preços pesquisados; quando COEF. for maior que 25%, o valor unitário será o menor valor dentre a MÉDIA APÓS DESCARTE e a MEDIANA.</t>
  </si>
  <si>
    <t>RESULTADO DA ESTIMATIVA</t>
  </si>
  <si>
    <t>Item</t>
  </si>
  <si>
    <t>Descrição</t>
  </si>
  <si>
    <t>Unidade de Fornecimento</t>
  </si>
  <si>
    <t>Quantidade</t>
  </si>
  <si>
    <t>Valor Total</t>
  </si>
  <si>
    <t>VALOR TOTAL ESTIMADO</t>
  </si>
  <si>
    <t>Quantidade de preços coletados =</t>
  </si>
  <si>
    <t>ITEM 13</t>
  </si>
  <si>
    <t>ITEM 14</t>
  </si>
  <si>
    <t>ITEM 15</t>
  </si>
  <si>
    <t>ITEM 16</t>
  </si>
  <si>
    <t>ITEM 17</t>
  </si>
  <si>
    <t>ITEM 18</t>
  </si>
  <si>
    <t>ITEM 19</t>
  </si>
  <si>
    <t>ITEM 20</t>
  </si>
  <si>
    <t>ITEM 21</t>
  </si>
  <si>
    <t>ITEM 22</t>
  </si>
  <si>
    <t>ITEM 23</t>
  </si>
  <si>
    <t>ITEM 24</t>
  </si>
  <si>
    <t>ITEM 25</t>
  </si>
  <si>
    <t>Serviço de filmagem digital, em alta definição (HD) prestado por profissional cinegrafista com pelo menos duas câmeras digitais com iluminação auxiliar. Diária de 4h</t>
  </si>
  <si>
    <t>Serviço de filmagem digital, em alta definição (HD) prestado por profissional cinegrafista com pelo menos duas câmeras digitais com iluminação auxiliar. Diária de 8h</t>
  </si>
  <si>
    <t>Serviço de transmissão simultânea da cerimonia, com recursos de áudio e vídeo. Diária de 4h</t>
  </si>
  <si>
    <t>Serviço de transmissão simultânea da cerimonia, com recursos de áudio e vídeo. Diária de 8h</t>
  </si>
  <si>
    <t>Kit de Iluminação composto por 8 refletores de 20W em led, ou equivalente. Sendo 4 (par 64) e 4 (par 56) com sistema de comando. (iluminação cênica). (diária 4h)</t>
  </si>
  <si>
    <t>Kit de Iluminação composto por 8 refletores de 20W em led, ou equivalente. Sendo 4 (par 64) e 4 (par 56) com sistema de comando. (iluminação cênica). (diária 8h)</t>
  </si>
  <si>
    <t>Sistema de som contendo 4 microfones sem fio (sistema UHF), aparelho de CD player e 8 caixas de som de potência compatível com o ambiente e cabos para conexão em equipamento de recepção de sons, com fornecimento de pedestal de mesa. (diária 4h)</t>
  </si>
  <si>
    <t xml:space="preserve">Sistema de som contendo 4 microfones sem fio (sistema UHF), aparelho de CD player e 8 caixas de som de potência compatível com o ambiente e cabos para conexão em equipamento de recepção de sons, com fornecimento de pedestal de mesa. (diária 8h)
</t>
  </si>
  <si>
    <t xml:space="preserve">Serviço de cobertura fotográfica, prestado por um repórter fotográfico, com equipamento digital e profissional próprios, com fornecimento, imediatamente após o evento, de arquivos digitais (resolução mínima de 300 Dpi’s). (diária 4h)
</t>
  </si>
  <si>
    <t xml:space="preserve">Serviço de gravação em XDCAM cópia máster em XDCAM HD/SD, (com mídia)
</t>
  </si>
  <si>
    <t xml:space="preserve">Estrutura “Box Truss Q 15” para afixação backdrop. Estrutura metálica desmontável de box truss de Q 15 para cobrir área de até 30 m2. Ex. 10mx3m = 30m2, com pé de 1 metro ou 70 x 70 sendo
fechado nos 4 lados. Diária de 24 horas
</t>
  </si>
  <si>
    <t xml:space="preserve">Estrutura “Box Truss Q 20” para afixação backdrop. Estrutura metálica desmontável de box truss de Q 20 para cobrir área de até 60 m2. Ex. 20mx3m = 60m2, com pé de 1 metro ou 70 x 70 sendo
fechado nos 4 lados. Diária de 24 horas
</t>
  </si>
  <si>
    <t xml:space="preserve">Rádio comunicador com as seguintes características: 26 canais FRS. Carregador de bateria individual. Indicador de status da bateria. Monitoramento de canais. Varredura de canais.10 tons de alerta selecionáveis. Bloqueio de teclado. Display luminoso. Modo
silêncio. Diária de 24 horas
</t>
  </si>
  <si>
    <t>Recepcionistas profissionais qualificados e especializados em recepção de autoridades (diária de 4h)</t>
  </si>
  <si>
    <t>Recepcionistas profissionais qualificados e especializados em recepção de autoridades (diária de 8h)</t>
  </si>
  <si>
    <t xml:space="preserve">Mestre de Cerimônias / locutor com experiência comprovada e conhecimento de cerimonial e protocolo (diária 4h)
</t>
  </si>
  <si>
    <t xml:space="preserve">Mestre de Cerimônias / locutor com experiência comprovada e conhecimento de cerimonial e protocolo (diária 8h)
</t>
  </si>
  <si>
    <t xml:space="preserve">Cadeira fixa sem braço com assento e encosto acolchoados, de largura de até 50 cm. Cor escura.
</t>
  </si>
  <si>
    <t xml:space="preserve">Toalha de buffet para solenidade, 3m x 2,5m, de tecido de boa qualidade, compatível com damasco ou linho
</t>
  </si>
  <si>
    <t>Toalha de buffet para solenidade, 4m x 3m, de tecido de boa qualidade, compatível com damasco ou linho</t>
  </si>
  <si>
    <t xml:space="preserve">Arranjo com flores tropicais e folhagens com 4 metros de comprimento e 60 cm de altura para a mesa das autoridades, que deverá ser montado no chão, à frente da mesa, com os ramos de
flores em direção ascendente. Cada arranjo deverá ser composto do número mínimo de 4 (quatro) dúzias de flores.
</t>
  </si>
  <si>
    <t xml:space="preserve">Arranjo com flores tropicais e folhagens com 50 centímetros de comprimento e 60 cm de altura para a mesa das autoridades, que deverá ser montado no chão, à frente da mesa, com os ramos de flores em direção ascendente. Cada arranjo deverá ser composto
de no mínimo 15 flores.
</t>
  </si>
  <si>
    <t xml:space="preserve">Arranjo com flores nobres e folhagens com 30 centímetros de comprimento e 20 cm de altura que deverá ser montado sobre a mesa, com, no mínimo, 15 (quinze) unidades de flores e com seus
ramos em direção ascendente.
</t>
  </si>
  <si>
    <t xml:space="preserve">Arranjos florais para decoração do local do evento do tipo touxeiro, que consiste em arranjos florais montados sobre colunas confeccionadas com material resistente em metal ou madeira
</t>
  </si>
  <si>
    <t>FÓRUM EVENTOS</t>
  </si>
  <si>
    <t>SÁ PRODUÇÕES</t>
  </si>
  <si>
    <t>MELHOR PREÇO PREGÃO 33/2018 TRE-BA</t>
  </si>
  <si>
    <t>SEGUNDO MELHOR PREÇO PREGÃO 33/2018 TRE-BA</t>
  </si>
  <si>
    <t>TERCEIRO MELHOR PREÇO PREGÃO 33/2018 TRE-BA</t>
  </si>
  <si>
    <t>LOTE 1</t>
  </si>
  <si>
    <t>LOTE 2</t>
  </si>
  <si>
    <t>LOTE 3</t>
  </si>
  <si>
    <t>VALOR TOTAL DO LOTE 1</t>
  </si>
  <si>
    <t>VALOR TOTAL DO LOTE 2</t>
  </si>
  <si>
    <t>VALOR TOTAL DO LOTE 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</si>
</sst>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7" formatCode="&quot;R$&quot;\ #,##0.00;\-&quot;R$&quot;\ #,##0.00"/>
    <numFmt numFmtId="44" formatCode="_-&quot;R$&quot;\ * #,##0.00_-;\-&quot;R$&quot;\ * #,##0.00_-;_-&quot;R$&quot;\ * &quot;-&quot;??_-;_-@_-"/>
    <numFmt numFmtId="164" formatCode="[$R$-416]\ #,##0.00;[Red]\-[$R$-416]\ #,##0.00"/>
  </numFmts>
  <fonts count="20" x14ac:knownFonts="1">
    <font>
      <sz val="10"/>
      <name val="Arial"/>
      <family val="2"/>
    </font>
    <font>
      <sz val="10"/>
      <name val="Arial"/>
    </font>
    <font>
      <sz val="10"/>
      <color indexed="9"/>
      <name val="Mangal"/>
      <family val="2"/>
    </font>
    <font>
      <sz val="10"/>
      <color indexed="8"/>
      <name val="Mangal"/>
      <family val="2"/>
    </font>
    <font>
      <sz val="10"/>
      <color indexed="10"/>
      <name val="Mangal"/>
      <family val="2"/>
    </font>
    <font>
      <sz val="10"/>
      <color indexed="23"/>
      <name val="Mangal"/>
      <family val="2"/>
    </font>
    <font>
      <sz val="10"/>
      <color indexed="17"/>
      <name val="Mangal"/>
      <family val="2"/>
    </font>
    <font>
      <sz val="10"/>
      <color indexed="19"/>
      <name val="Mangal"/>
      <family val="2"/>
    </font>
    <font>
      <sz val="10"/>
      <color indexed="63"/>
      <name val="Mangal"/>
      <family val="2"/>
    </font>
    <font>
      <u/>
      <sz val="10"/>
      <name val="Mangal"/>
      <family val="2"/>
    </font>
    <font>
      <sz val="10"/>
      <name val="Mangal"/>
      <family val="2"/>
    </font>
    <font>
      <sz val="10"/>
      <name val="Calibri"/>
      <family val="2"/>
      <scheme val="minor"/>
    </font>
    <font>
      <b/>
      <sz val="10"/>
      <name val="Calibri"/>
      <family val="2"/>
      <scheme val="minor"/>
    </font>
    <font>
      <b/>
      <sz val="9"/>
      <name val="Calibri"/>
      <family val="2"/>
      <scheme val="minor"/>
    </font>
    <font>
      <b/>
      <sz val="10"/>
      <color indexed="8"/>
      <name val="Calibri"/>
      <family val="2"/>
      <scheme val="minor"/>
    </font>
    <font>
      <sz val="10"/>
      <color indexed="8"/>
      <name val="Calibri"/>
      <family val="2"/>
      <scheme val="minor"/>
    </font>
    <font>
      <b/>
      <sz val="12"/>
      <name val="Calibri"/>
      <family val="2"/>
      <scheme val="minor"/>
    </font>
    <font>
      <sz val="24"/>
      <name val="Calibri"/>
      <family val="2"/>
      <scheme val="minor"/>
    </font>
    <font>
      <sz val="48"/>
      <name val="Calibri"/>
      <family val="2"/>
      <scheme val="minor"/>
    </font>
    <font>
      <b/>
      <sz val="24"/>
      <name val="Calibri"/>
      <family val="2"/>
      <scheme val="minor"/>
    </font>
  </fonts>
  <fills count="13">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0"/>
        <bgColor indexed="16"/>
      </patternFill>
    </fill>
    <fill>
      <patternFill patternType="solid">
        <fgColor indexed="42"/>
        <bgColor indexed="27"/>
      </patternFill>
    </fill>
    <fill>
      <patternFill patternType="solid">
        <fgColor indexed="26"/>
        <bgColor indexed="9"/>
      </patternFill>
    </fill>
    <fill>
      <patternFill patternType="solid">
        <fgColor rgb="FFFFFF00"/>
        <bgColor indexed="64"/>
      </patternFill>
    </fill>
    <fill>
      <patternFill patternType="solid">
        <fgColor theme="5" tint="0.59999389629810485"/>
        <bgColor indexed="64"/>
      </patternFill>
    </fill>
    <fill>
      <patternFill patternType="solid">
        <fgColor theme="2" tint="-0.249977111117893"/>
        <bgColor indexed="64"/>
      </patternFill>
    </fill>
    <fill>
      <patternFill patternType="solid">
        <fgColor theme="0" tint="-0.14999847407452621"/>
        <bgColor indexed="64"/>
      </patternFill>
    </fill>
  </fills>
  <borders count="36">
    <border>
      <left/>
      <right/>
      <top/>
      <bottom/>
      <diagonal/>
    </border>
    <border>
      <left style="thin">
        <color indexed="23"/>
      </left>
      <right style="thin">
        <color indexed="23"/>
      </right>
      <top style="thin">
        <color indexed="23"/>
      </top>
      <bottom style="thin">
        <color indexed="23"/>
      </bottom>
      <diagonal/>
    </border>
    <border>
      <left style="hair">
        <color indexed="8"/>
      </left>
      <right/>
      <top style="hair">
        <color indexed="8"/>
      </top>
      <bottom style="hair">
        <color indexed="8"/>
      </bottom>
      <diagonal/>
    </border>
    <border>
      <left style="hair">
        <color indexed="8"/>
      </left>
      <right style="hair">
        <color indexed="8"/>
      </right>
      <top style="hair">
        <color indexed="8"/>
      </top>
      <bottom style="hair">
        <color indexed="8"/>
      </bottom>
      <diagonal/>
    </border>
    <border>
      <left/>
      <right/>
      <top style="hair">
        <color indexed="8"/>
      </top>
      <bottom style="hair">
        <color indexed="8"/>
      </bottom>
      <diagonal/>
    </border>
    <border>
      <left/>
      <right/>
      <top style="hair">
        <color indexed="8"/>
      </top>
      <bottom/>
      <diagonal/>
    </border>
    <border>
      <left/>
      <right style="hair">
        <color indexed="8"/>
      </right>
      <top/>
      <bottom/>
      <diagonal/>
    </border>
    <border>
      <left style="hair">
        <color indexed="8"/>
      </left>
      <right/>
      <top/>
      <bottom/>
      <diagonal/>
    </border>
    <border>
      <left style="hair">
        <color indexed="8"/>
      </left>
      <right style="hair">
        <color indexed="8"/>
      </right>
      <top style="hair">
        <color indexed="8"/>
      </top>
      <bottom/>
      <diagonal/>
    </border>
    <border>
      <left style="hair">
        <color indexed="64"/>
      </left>
      <right style="hair">
        <color indexed="64"/>
      </right>
      <top style="hair">
        <color indexed="64"/>
      </top>
      <bottom style="hair">
        <color indexed="64"/>
      </bottom>
      <diagonal/>
    </border>
    <border>
      <left/>
      <right style="hair">
        <color indexed="8"/>
      </right>
      <top style="hair">
        <color indexed="8"/>
      </top>
      <bottom style="hair">
        <color indexed="8"/>
      </bottom>
      <diagonal/>
    </border>
    <border>
      <left style="hair">
        <color indexed="8"/>
      </left>
      <right/>
      <top style="hair">
        <color indexed="8"/>
      </top>
      <bottom/>
      <diagonal/>
    </border>
    <border>
      <left/>
      <right style="hair">
        <color indexed="8"/>
      </right>
      <top style="hair">
        <color indexed="8"/>
      </top>
      <bottom/>
      <diagonal/>
    </border>
    <border>
      <left style="hair">
        <color indexed="8"/>
      </left>
      <right/>
      <top/>
      <bottom style="hair">
        <color indexed="8"/>
      </bottom>
      <diagonal/>
    </border>
    <border>
      <left/>
      <right/>
      <top/>
      <bottom style="hair">
        <color indexed="8"/>
      </bottom>
      <diagonal/>
    </border>
    <border>
      <left/>
      <right style="hair">
        <color indexed="8"/>
      </right>
      <top/>
      <bottom style="hair">
        <color indexed="8"/>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thin">
        <color indexed="64"/>
      </left>
      <right style="thin">
        <color indexed="64"/>
      </right>
      <top style="thin">
        <color indexed="64"/>
      </top>
      <bottom style="thin">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s>
  <cellStyleXfs count="21">
    <xf numFmtId="0" fontId="0" fillId="0" borderId="0"/>
    <xf numFmtId="0" fontId="2"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xf numFmtId="0" fontId="3" fillId="0" borderId="0" applyNumberFormat="0" applyFill="0" applyBorder="0" applyAlignment="0" applyProtection="0"/>
    <xf numFmtId="0" fontId="4" fillId="5" borderId="0" applyNumberFormat="0" applyBorder="0" applyAlignment="0" applyProtection="0"/>
    <xf numFmtId="0" fontId="2" fillId="6" borderId="0" applyNumberFormat="0" applyBorder="0" applyAlignment="0" applyProtection="0"/>
    <xf numFmtId="0" fontId="5" fillId="0" borderId="0" applyNumberFormat="0" applyFill="0" applyBorder="0" applyAlignment="0" applyProtection="0"/>
    <xf numFmtId="0" fontId="6" fillId="7" borderId="0" applyNumberFormat="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44" fontId="1" fillId="0" borderId="0" applyFill="0" applyBorder="0" applyAlignment="0" applyProtection="0"/>
    <xf numFmtId="0" fontId="7" fillId="8" borderId="0" applyNumberFormat="0" applyBorder="0" applyAlignment="0" applyProtection="0"/>
    <xf numFmtId="0" fontId="8" fillId="8" borderId="1" applyNumberFormat="0" applyAlignment="0" applyProtection="0"/>
    <xf numFmtId="0" fontId="9" fillId="0" borderId="0" applyNumberFormat="0" applyFill="0" applyBorder="0" applyAlignment="0" applyProtection="0"/>
    <xf numFmtId="164" fontId="9" fillId="0" borderId="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Protection="0">
      <alignment horizontal="center" textRotation="90"/>
    </xf>
    <xf numFmtId="0" fontId="4" fillId="0" borderId="0" applyNumberFormat="0" applyFill="0" applyBorder="0" applyAlignment="0" applyProtection="0"/>
  </cellStyleXfs>
  <cellXfs count="103">
    <xf numFmtId="0" fontId="0" fillId="0" borderId="0" xfId="0"/>
    <xf numFmtId="0" fontId="11" fillId="0" borderId="0" xfId="0" applyFont="1"/>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3" fillId="0" borderId="3" xfId="0" applyFont="1" applyBorder="1"/>
    <xf numFmtId="164" fontId="14" fillId="0" borderId="3" xfId="0" applyNumberFormat="1" applyFont="1" applyBorder="1" applyAlignment="1">
      <alignment horizontal="center"/>
    </xf>
    <xf numFmtId="0" fontId="15" fillId="0" borderId="4" xfId="0" applyFont="1" applyBorder="1" applyAlignment="1">
      <alignment horizontal="left" vertical="center" wrapText="1"/>
    </xf>
    <xf numFmtId="0" fontId="15" fillId="0" borderId="4" xfId="0" applyFont="1" applyBorder="1" applyAlignment="1">
      <alignment horizontal="center" vertical="center" wrapText="1"/>
    </xf>
    <xf numFmtId="0" fontId="13" fillId="0" borderId="5" xfId="0" applyFont="1" applyBorder="1"/>
    <xf numFmtId="164" fontId="14" fillId="0" borderId="5" xfId="0" applyNumberFormat="1" applyFont="1" applyBorder="1" applyAlignment="1">
      <alignment horizontal="center"/>
    </xf>
    <xf numFmtId="0" fontId="12" fillId="0" borderId="6" xfId="0" applyFont="1" applyBorder="1" applyAlignment="1">
      <alignment horizontal="center" vertical="center"/>
    </xf>
    <xf numFmtId="0" fontId="12" fillId="0" borderId="3" xfId="0" applyFont="1" applyFill="1" applyBorder="1" applyAlignment="1">
      <alignment horizontal="center" vertical="center"/>
    </xf>
    <xf numFmtId="0" fontId="14" fillId="0" borderId="3" xfId="0" applyFont="1" applyFill="1" applyBorder="1" applyAlignment="1">
      <alignment horizontal="center" vertical="center"/>
    </xf>
    <xf numFmtId="0" fontId="14" fillId="0" borderId="3" xfId="0" applyFont="1" applyFill="1" applyBorder="1" applyAlignment="1">
      <alignment horizontal="center" vertical="center" wrapText="1"/>
    </xf>
    <xf numFmtId="0" fontId="13" fillId="0" borderId="7" xfId="0" applyFont="1" applyBorder="1"/>
    <xf numFmtId="164" fontId="14" fillId="0" borderId="0" xfId="0" applyNumberFormat="1" applyFont="1" applyBorder="1" applyAlignment="1">
      <alignment horizontal="center"/>
    </xf>
    <xf numFmtId="0" fontId="12" fillId="0" borderId="6" xfId="0" applyFont="1" applyBorder="1" applyAlignment="1"/>
    <xf numFmtId="0" fontId="11" fillId="0" borderId="8" xfId="0" applyFont="1" applyBorder="1" applyAlignment="1">
      <alignment horizontal="center"/>
    </xf>
    <xf numFmtId="10" fontId="11" fillId="0" borderId="8" xfId="0" applyNumberFormat="1" applyFont="1" applyFill="1" applyBorder="1" applyAlignment="1">
      <alignment horizontal="center"/>
    </xf>
    <xf numFmtId="164" fontId="15" fillId="0" borderId="8" xfId="0" applyNumberFormat="1" applyFont="1" applyFill="1" applyBorder="1" applyAlignment="1">
      <alignment horizontal="center"/>
    </xf>
    <xf numFmtId="164" fontId="15" fillId="0" borderId="8" xfId="0" applyNumberFormat="1" applyFont="1" applyFill="1" applyBorder="1" applyAlignment="1">
      <alignment horizontal="center" wrapText="1"/>
    </xf>
    <xf numFmtId="164" fontId="11" fillId="0" borderId="7" xfId="0" applyNumberFormat="1" applyFont="1" applyBorder="1" applyAlignment="1">
      <alignment horizontal="left"/>
    </xf>
    <xf numFmtId="164" fontId="11" fillId="0" borderId="0" xfId="0" applyNumberFormat="1" applyFont="1" applyBorder="1" applyAlignment="1">
      <alignment horizontal="left"/>
    </xf>
    <xf numFmtId="0" fontId="12" fillId="0" borderId="0" xfId="0" applyFont="1" applyBorder="1" applyAlignment="1"/>
    <xf numFmtId="164" fontId="11" fillId="0" borderId="5" xfId="0" applyNumberFormat="1" applyFont="1" applyBorder="1" applyAlignment="1">
      <alignment horizontal="left"/>
    </xf>
    <xf numFmtId="164" fontId="11" fillId="0" borderId="0" xfId="0" applyNumberFormat="1" applyFont="1" applyBorder="1" applyAlignment="1"/>
    <xf numFmtId="0" fontId="12" fillId="0" borderId="3" xfId="0" applyFont="1" applyBorder="1" applyAlignment="1">
      <alignment horizontal="center" vertical="center" wrapText="1"/>
    </xf>
    <xf numFmtId="0" fontId="12" fillId="0" borderId="5" xfId="0" applyFont="1" applyBorder="1" applyAlignment="1">
      <alignment horizontal="center" vertical="center"/>
    </xf>
    <xf numFmtId="0" fontId="12" fillId="0" borderId="0" xfId="0" applyFont="1" applyBorder="1" applyAlignment="1">
      <alignment horizontal="center"/>
    </xf>
    <xf numFmtId="0" fontId="11" fillId="0" borderId="0" xfId="0" applyFont="1" applyAlignment="1">
      <alignment wrapText="1"/>
    </xf>
    <xf numFmtId="0" fontId="11" fillId="0" borderId="9" xfId="0" applyFont="1" applyBorder="1" applyAlignment="1">
      <alignment horizontal="center" vertical="center" wrapText="1"/>
    </xf>
    <xf numFmtId="0" fontId="11" fillId="0" borderId="9" xfId="0" applyFont="1" applyBorder="1" applyAlignment="1">
      <alignment vertical="center" wrapText="1"/>
    </xf>
    <xf numFmtId="44" fontId="11" fillId="0" borderId="9" xfId="12" applyFont="1" applyBorder="1" applyAlignment="1">
      <alignment vertical="center" wrapText="1"/>
    </xf>
    <xf numFmtId="7" fontId="11" fillId="0" borderId="9" xfId="12" applyNumberFormat="1" applyFont="1" applyBorder="1" applyAlignment="1">
      <alignment horizontal="center" vertical="center" wrapText="1"/>
    </xf>
    <xf numFmtId="0" fontId="11" fillId="0" borderId="0" xfId="0" applyFont="1" applyAlignment="1">
      <alignment horizontal="right"/>
    </xf>
    <xf numFmtId="0" fontId="11" fillId="0" borderId="0" xfId="0" applyFont="1" applyAlignment="1">
      <alignment horizontal="left"/>
    </xf>
    <xf numFmtId="0" fontId="11" fillId="0" borderId="0" xfId="0" applyFont="1" applyAlignment="1"/>
    <xf numFmtId="0" fontId="11" fillId="0" borderId="0" xfId="0" applyFont="1" applyAlignment="1">
      <alignment vertical="center"/>
    </xf>
    <xf numFmtId="0" fontId="12" fillId="0" borderId="2" xfId="0" applyFont="1" applyBorder="1" applyAlignment="1">
      <alignment horizontal="center" vertical="center"/>
    </xf>
    <xf numFmtId="0" fontId="11" fillId="9" borderId="0" xfId="0" applyFont="1" applyFill="1" applyAlignment="1">
      <alignment wrapText="1"/>
    </xf>
    <xf numFmtId="0" fontId="11" fillId="0" borderId="25" xfId="0" applyFont="1" applyBorder="1" applyAlignment="1">
      <alignment horizontal="center" vertical="center" wrapText="1"/>
    </xf>
    <xf numFmtId="0" fontId="11" fillId="0" borderId="24" xfId="0" applyFont="1" applyBorder="1" applyAlignment="1">
      <alignment wrapText="1"/>
    </xf>
    <xf numFmtId="0" fontId="11" fillId="9" borderId="24" xfId="0" applyFont="1" applyFill="1" applyBorder="1" applyAlignment="1">
      <alignment wrapText="1"/>
    </xf>
    <xf numFmtId="0" fontId="18" fillId="0" borderId="27" xfId="0" applyFont="1" applyBorder="1" applyAlignment="1">
      <alignment horizontal="center" vertical="center" textRotation="180" wrapText="1"/>
    </xf>
    <xf numFmtId="0" fontId="11" fillId="0" borderId="18" xfId="0" applyFont="1" applyBorder="1" applyAlignment="1">
      <alignment horizontal="center" vertical="center" wrapText="1"/>
    </xf>
    <xf numFmtId="0" fontId="11" fillId="0" borderId="30" xfId="0" applyFont="1" applyBorder="1" applyAlignment="1">
      <alignment vertical="center" wrapText="1"/>
    </xf>
    <xf numFmtId="0" fontId="11" fillId="0" borderId="30" xfId="0" applyFont="1" applyBorder="1" applyAlignment="1">
      <alignment horizontal="center" vertical="center" wrapText="1"/>
    </xf>
    <xf numFmtId="7" fontId="11" fillId="0" borderId="30" xfId="12" applyNumberFormat="1" applyFont="1" applyBorder="1" applyAlignment="1">
      <alignment horizontal="center" vertical="center" wrapText="1"/>
    </xf>
    <xf numFmtId="44" fontId="11" fillId="0" borderId="30" xfId="12" applyFont="1" applyBorder="1" applyAlignment="1">
      <alignment vertical="center" wrapText="1"/>
    </xf>
    <xf numFmtId="0" fontId="12" fillId="0" borderId="21" xfId="0" applyFont="1" applyBorder="1" applyAlignment="1">
      <alignment horizontal="center" vertical="center" wrapText="1"/>
    </xf>
    <xf numFmtId="0" fontId="12" fillId="0" borderId="29" xfId="0" applyFont="1" applyBorder="1" applyAlignment="1">
      <alignment horizontal="center" vertical="center" wrapText="1"/>
    </xf>
    <xf numFmtId="0" fontId="12" fillId="0" borderId="29" xfId="0" applyFont="1" applyFill="1" applyBorder="1" applyAlignment="1">
      <alignment horizontal="center" vertical="center" wrapText="1"/>
    </xf>
    <xf numFmtId="0" fontId="11" fillId="0" borderId="24" xfId="0" applyFont="1" applyBorder="1" applyAlignment="1">
      <alignment horizontal="center" vertical="center" wrapText="1"/>
    </xf>
    <xf numFmtId="0" fontId="11" fillId="0" borderId="24" xfId="0" applyFont="1" applyBorder="1" applyAlignment="1">
      <alignment vertical="center" wrapText="1"/>
    </xf>
    <xf numFmtId="7" fontId="11" fillId="0" borderId="24" xfId="12" applyNumberFormat="1" applyFont="1" applyBorder="1" applyAlignment="1">
      <alignment horizontal="center" vertical="center" wrapText="1"/>
    </xf>
    <xf numFmtId="44" fontId="11" fillId="0" borderId="24" xfId="12" applyFont="1" applyBorder="1" applyAlignment="1">
      <alignment vertical="center" wrapText="1"/>
    </xf>
    <xf numFmtId="0" fontId="12" fillId="0" borderId="2" xfId="0" applyFont="1" applyBorder="1" applyAlignment="1">
      <alignment horizontal="center" vertical="center"/>
    </xf>
    <xf numFmtId="0" fontId="12" fillId="0" borderId="4" xfId="0" applyFont="1" applyBorder="1" applyAlignment="1">
      <alignment horizontal="center" vertical="center"/>
    </xf>
    <xf numFmtId="0" fontId="12" fillId="0" borderId="10" xfId="0" applyFont="1" applyBorder="1" applyAlignment="1">
      <alignment horizontal="center" vertical="center"/>
    </xf>
    <xf numFmtId="0" fontId="15" fillId="0" borderId="11" xfId="0" applyFont="1" applyBorder="1" applyAlignment="1">
      <alignment horizontal="left" vertical="top" wrapText="1"/>
    </xf>
    <xf numFmtId="0" fontId="15" fillId="0" borderId="5" xfId="0" applyFont="1" applyBorder="1" applyAlignment="1">
      <alignment horizontal="left" vertical="top" wrapText="1"/>
    </xf>
    <xf numFmtId="0" fontId="15" fillId="0" borderId="12" xfId="0" applyFont="1" applyBorder="1" applyAlignment="1">
      <alignment horizontal="left" vertical="top" wrapText="1"/>
    </xf>
    <xf numFmtId="0" fontId="15" fillId="0" borderId="7" xfId="0" applyFont="1" applyBorder="1" applyAlignment="1">
      <alignment horizontal="left" vertical="top" wrapText="1"/>
    </xf>
    <xf numFmtId="0" fontId="15" fillId="0" borderId="0" xfId="0" applyFont="1" applyBorder="1" applyAlignment="1">
      <alignment horizontal="left" vertical="top" wrapText="1"/>
    </xf>
    <xf numFmtId="0" fontId="15" fillId="0" borderId="6" xfId="0" applyFont="1" applyBorder="1" applyAlignment="1">
      <alignment horizontal="left" vertical="top" wrapText="1"/>
    </xf>
    <xf numFmtId="0" fontId="15" fillId="0" borderId="13" xfId="0" applyFont="1" applyBorder="1" applyAlignment="1">
      <alignment horizontal="left" vertical="top" wrapText="1"/>
    </xf>
    <xf numFmtId="0" fontId="15" fillId="0" borderId="14" xfId="0" applyFont="1" applyBorder="1" applyAlignment="1">
      <alignment horizontal="left" vertical="top" wrapText="1"/>
    </xf>
    <xf numFmtId="0" fontId="15" fillId="0" borderId="15" xfId="0" applyFont="1" applyBorder="1" applyAlignment="1">
      <alignment horizontal="left" vertical="top" wrapText="1"/>
    </xf>
    <xf numFmtId="0" fontId="11" fillId="0" borderId="22" xfId="0" applyFont="1" applyBorder="1"/>
    <xf numFmtId="0" fontId="11" fillId="0" borderId="0" xfId="0" applyFont="1" applyBorder="1"/>
    <xf numFmtId="0" fontId="11" fillId="0" borderId="23" xfId="0" applyFont="1" applyBorder="1"/>
    <xf numFmtId="0" fontId="16" fillId="4" borderId="2" xfId="0" applyFont="1" applyFill="1" applyBorder="1" applyAlignment="1">
      <alignment horizontal="center"/>
    </xf>
    <xf numFmtId="0" fontId="16" fillId="4" borderId="4" xfId="0" applyFont="1" applyFill="1" applyBorder="1" applyAlignment="1">
      <alignment horizontal="center"/>
    </xf>
    <xf numFmtId="0" fontId="16" fillId="4" borderId="10" xfId="0" applyFont="1" applyFill="1" applyBorder="1" applyAlignment="1">
      <alignment horizontal="center"/>
    </xf>
    <xf numFmtId="0" fontId="15" fillId="0" borderId="3" xfId="0" applyFont="1" applyBorder="1" applyAlignment="1">
      <alignment horizontal="center" vertical="center" wrapText="1"/>
    </xf>
    <xf numFmtId="0" fontId="15" fillId="0" borderId="3" xfId="0" applyFont="1" applyBorder="1" applyAlignment="1">
      <alignment horizontal="center" vertical="center"/>
    </xf>
    <xf numFmtId="0" fontId="12" fillId="0" borderId="9" xfId="0" applyFont="1" applyBorder="1" applyAlignment="1">
      <alignment horizontal="center"/>
    </xf>
    <xf numFmtId="164" fontId="11" fillId="0" borderId="9" xfId="0" applyNumberFormat="1" applyFont="1" applyBorder="1" applyAlignment="1">
      <alignment horizontal="left"/>
    </xf>
    <xf numFmtId="0" fontId="11" fillId="0" borderId="16" xfId="0" applyFont="1" applyBorder="1" applyAlignment="1">
      <alignment wrapText="1"/>
    </xf>
    <xf numFmtId="0" fontId="11" fillId="0" borderId="17" xfId="0" applyFont="1" applyBorder="1" applyAlignment="1">
      <alignment wrapText="1"/>
    </xf>
    <xf numFmtId="0" fontId="11" fillId="0" borderId="18" xfId="0" applyFont="1" applyBorder="1" applyAlignment="1">
      <alignment wrapText="1"/>
    </xf>
    <xf numFmtId="0" fontId="11" fillId="0" borderId="19" xfId="0" applyFont="1" applyBorder="1"/>
    <xf numFmtId="0" fontId="11" fillId="0" borderId="20" xfId="0" applyFont="1" applyBorder="1"/>
    <xf numFmtId="0" fontId="11" fillId="0" borderId="21" xfId="0" applyFont="1" applyBorder="1"/>
    <xf numFmtId="0" fontId="11" fillId="0" borderId="22" xfId="0" applyFont="1" applyBorder="1" applyAlignment="1">
      <alignment wrapText="1"/>
    </xf>
    <xf numFmtId="0" fontId="11" fillId="0" borderId="0" xfId="0" applyFont="1" applyBorder="1" applyAlignment="1">
      <alignment wrapText="1"/>
    </xf>
    <xf numFmtId="0" fontId="11" fillId="0" borderId="23" xfId="0" applyFont="1" applyBorder="1" applyAlignment="1">
      <alignment wrapText="1"/>
    </xf>
    <xf numFmtId="0" fontId="17" fillId="0" borderId="24" xfId="0" applyFont="1" applyBorder="1" applyAlignment="1">
      <alignment horizontal="center" vertical="center" wrapText="1"/>
    </xf>
    <xf numFmtId="44" fontId="17" fillId="0" borderId="31" xfId="12" applyFont="1" applyBorder="1" applyAlignment="1">
      <alignment horizontal="center" vertical="center" wrapText="1"/>
    </xf>
    <xf numFmtId="44" fontId="17" fillId="0" borderId="32" xfId="12" applyFont="1" applyBorder="1" applyAlignment="1">
      <alignment horizontal="center" vertical="center" wrapText="1"/>
    </xf>
    <xf numFmtId="0" fontId="19" fillId="9" borderId="33" xfId="0" applyFont="1" applyFill="1" applyBorder="1" applyAlignment="1">
      <alignment horizontal="center" vertical="center" wrapText="1"/>
    </xf>
    <xf numFmtId="0" fontId="19" fillId="9" borderId="34" xfId="0" applyFont="1" applyFill="1" applyBorder="1" applyAlignment="1">
      <alignment horizontal="center" vertical="center" wrapText="1"/>
    </xf>
    <xf numFmtId="44" fontId="19" fillId="9" borderId="34" xfId="0" applyNumberFormat="1" applyFont="1" applyFill="1" applyBorder="1" applyAlignment="1">
      <alignment horizontal="center" vertical="center" wrapText="1"/>
    </xf>
    <xf numFmtId="44" fontId="19" fillId="9" borderId="35" xfId="0" applyNumberFormat="1" applyFont="1" applyFill="1" applyBorder="1" applyAlignment="1">
      <alignment horizontal="center" vertical="center" wrapText="1"/>
    </xf>
    <xf numFmtId="0" fontId="19" fillId="9" borderId="9" xfId="0" applyFont="1" applyFill="1" applyBorder="1" applyAlignment="1">
      <alignment horizontal="center" wrapText="1"/>
    </xf>
    <xf numFmtId="0" fontId="18" fillId="10" borderId="26" xfId="0" applyFont="1" applyFill="1" applyBorder="1" applyAlignment="1">
      <alignment horizontal="center" vertical="center" textRotation="180" wrapText="1"/>
    </xf>
    <xf numFmtId="0" fontId="18" fillId="10" borderId="27" xfId="0" applyFont="1" applyFill="1" applyBorder="1" applyAlignment="1">
      <alignment horizontal="center" vertical="center" textRotation="180" wrapText="1"/>
    </xf>
    <xf numFmtId="0" fontId="18" fillId="10" borderId="28" xfId="0" applyFont="1" applyFill="1" applyBorder="1" applyAlignment="1">
      <alignment horizontal="center" vertical="center" textRotation="180" wrapText="1"/>
    </xf>
    <xf numFmtId="0" fontId="18" fillId="12" borderId="26" xfId="0" applyFont="1" applyFill="1" applyBorder="1" applyAlignment="1">
      <alignment horizontal="center" vertical="center" textRotation="180" wrapText="1"/>
    </xf>
    <xf numFmtId="0" fontId="18" fillId="12" borderId="27" xfId="0" applyFont="1" applyFill="1" applyBorder="1" applyAlignment="1">
      <alignment horizontal="center" vertical="center" textRotation="180" wrapText="1"/>
    </xf>
    <xf numFmtId="0" fontId="18" fillId="11" borderId="26" xfId="0" applyFont="1" applyFill="1" applyBorder="1" applyAlignment="1">
      <alignment horizontal="center" vertical="center" textRotation="180" wrapText="1"/>
    </xf>
    <xf numFmtId="0" fontId="18" fillId="11" borderId="27" xfId="0" applyFont="1" applyFill="1" applyBorder="1" applyAlignment="1">
      <alignment horizontal="center" vertical="center" textRotation="180" wrapText="1"/>
    </xf>
    <xf numFmtId="44" fontId="17" fillId="0" borderId="24" xfId="12" applyFont="1" applyBorder="1" applyAlignment="1">
      <alignment horizontal="center" vertical="center" wrapText="1"/>
    </xf>
  </cellXfs>
  <cellStyles count="21">
    <cellStyle name="Accent 1 1" xfId="1"/>
    <cellStyle name="Accent 2 1" xfId="2"/>
    <cellStyle name="Accent 3 1" xfId="3"/>
    <cellStyle name="Accent 4" xfId="4"/>
    <cellStyle name="Bad 1" xfId="5"/>
    <cellStyle name="Error 1" xfId="6"/>
    <cellStyle name="Footnote 1" xfId="7"/>
    <cellStyle name="Good 1" xfId="8"/>
    <cellStyle name="Heading 1 1" xfId="9"/>
    <cellStyle name="Heading 2 1" xfId="10"/>
    <cellStyle name="Heading 3" xfId="11"/>
    <cellStyle name="Moeda" xfId="12" builtinId="4"/>
    <cellStyle name="Neutral 1" xfId="13"/>
    <cellStyle name="Normal" xfId="0" builtinId="0"/>
    <cellStyle name="Note 1" xfId="14"/>
    <cellStyle name="Resultado" xfId="15"/>
    <cellStyle name="Resultado2" xfId="16"/>
    <cellStyle name="Status 1" xfId="17"/>
    <cellStyle name="Text 1" xfId="18"/>
    <cellStyle name="Título1" xfId="19"/>
    <cellStyle name="Warning 1" xfId="2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0000"/>
      <rgbColor rgb="0000FF00"/>
      <rgbColor rgb="000000FF"/>
      <rgbColor rgb="00FFFF00"/>
      <rgbColor rgb="00FF00FF"/>
      <rgbColor rgb="0000FFFF"/>
      <rgbColor rgb="0080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topLeftCell="A2" zoomScaleNormal="100" zoomScaleSheetLayoutView="100" workbookViewId="0">
      <selection activeCell="L2" sqref="L1:N1048576"/>
    </sheetView>
  </sheetViews>
  <sheetFormatPr defaultRowHeight="12.75" x14ac:dyDescent="0.2"/>
  <cols>
    <col min="1" max="1" width="11.85546875" style="1" bestFit="1" customWidth="1"/>
    <col min="2" max="3" width="9.140625" style="1" customWidth="1"/>
    <col min="4" max="6" width="10.28515625" style="1" bestFit="1" customWidth="1"/>
    <col min="7" max="7" width="39.28515625" style="1" bestFit="1" customWidth="1"/>
    <col min="8" max="9" width="10.28515625" style="1" bestFit="1" customWidth="1"/>
    <col min="10" max="16384" width="9.140625" style="1"/>
  </cols>
  <sheetData>
    <row r="1" spans="1:9" ht="15.75" x14ac:dyDescent="0.25">
      <c r="A1" s="71" t="s">
        <v>25</v>
      </c>
      <c r="B1" s="72"/>
      <c r="C1" s="72"/>
      <c r="D1" s="72"/>
      <c r="E1" s="72"/>
      <c r="F1" s="72"/>
      <c r="G1" s="72"/>
      <c r="H1" s="72"/>
      <c r="I1" s="73"/>
    </row>
    <row r="2" spans="1:9" x14ac:dyDescent="0.2">
      <c r="A2" s="56" t="s">
        <v>0</v>
      </c>
      <c r="B2" s="56" t="s">
        <v>1</v>
      </c>
      <c r="C2" s="57"/>
      <c r="D2" s="58"/>
      <c r="E2" s="2" t="s">
        <v>2</v>
      </c>
      <c r="F2" s="2" t="s">
        <v>3</v>
      </c>
      <c r="G2" s="2" t="s">
        <v>4</v>
      </c>
      <c r="H2" s="3" t="s">
        <v>5</v>
      </c>
      <c r="I2" s="26" t="s">
        <v>23</v>
      </c>
    </row>
    <row r="3" spans="1:9" x14ac:dyDescent="0.2">
      <c r="A3" s="56"/>
      <c r="B3" s="59" t="s">
        <v>56</v>
      </c>
      <c r="C3" s="60"/>
      <c r="D3" s="61"/>
      <c r="E3" s="74" t="s">
        <v>10</v>
      </c>
      <c r="F3" s="75">
        <v>18</v>
      </c>
      <c r="G3" s="4" t="s">
        <v>80</v>
      </c>
      <c r="H3" s="5">
        <v>2200</v>
      </c>
      <c r="I3" s="5" t="str">
        <f>IF(H3="","",(IF($C$20&lt;25%,"N/A",IF(H3&lt;=($D$20+$B$20),H3,"Descartado"))))</f>
        <v>Descartado</v>
      </c>
    </row>
    <row r="4" spans="1:9" x14ac:dyDescent="0.2">
      <c r="A4" s="56"/>
      <c r="B4" s="62"/>
      <c r="C4" s="63"/>
      <c r="D4" s="64"/>
      <c r="E4" s="74"/>
      <c r="F4" s="74"/>
      <c r="G4" s="4" t="s">
        <v>81</v>
      </c>
      <c r="H4" s="5">
        <v>700</v>
      </c>
      <c r="I4" s="5">
        <f t="shared" ref="I4:I17" si="0">IF(H4="","",(IF($C$20&lt;25%,"N/A",IF(H4&lt;=($D$20+$B$20),H4,"Descartado"))))</f>
        <v>700</v>
      </c>
    </row>
    <row r="5" spans="1:9" x14ac:dyDescent="0.2">
      <c r="A5" s="56"/>
      <c r="B5" s="62"/>
      <c r="C5" s="63"/>
      <c r="D5" s="64"/>
      <c r="E5" s="74"/>
      <c r="F5" s="74"/>
      <c r="G5" s="4" t="s">
        <v>82</v>
      </c>
      <c r="H5" s="5">
        <v>287.08999999999997</v>
      </c>
      <c r="I5" s="5">
        <f t="shared" si="0"/>
        <v>287.08999999999997</v>
      </c>
    </row>
    <row r="6" spans="1:9" x14ac:dyDescent="0.2">
      <c r="A6" s="56"/>
      <c r="B6" s="62"/>
      <c r="C6" s="63"/>
      <c r="D6" s="64"/>
      <c r="E6" s="74"/>
      <c r="F6" s="74"/>
      <c r="G6" s="4" t="s">
        <v>83</v>
      </c>
      <c r="H6" s="5">
        <v>287.10000000000002</v>
      </c>
      <c r="I6" s="5">
        <f t="shared" si="0"/>
        <v>287.10000000000002</v>
      </c>
    </row>
    <row r="7" spans="1:9" x14ac:dyDescent="0.2">
      <c r="A7" s="56"/>
      <c r="B7" s="62"/>
      <c r="C7" s="63"/>
      <c r="D7" s="64"/>
      <c r="E7" s="74"/>
      <c r="F7" s="74"/>
      <c r="G7" s="4" t="s">
        <v>84</v>
      </c>
      <c r="H7" s="5">
        <v>304.86</v>
      </c>
      <c r="I7" s="5">
        <f t="shared" si="0"/>
        <v>304.86</v>
      </c>
    </row>
    <row r="8" spans="1:9" ht="7.5" customHeight="1" x14ac:dyDescent="0.2">
      <c r="A8" s="56"/>
      <c r="B8" s="62"/>
      <c r="C8" s="63"/>
      <c r="D8" s="64"/>
      <c r="E8" s="74"/>
      <c r="F8" s="74"/>
      <c r="G8" s="4"/>
      <c r="H8" s="5"/>
      <c r="I8" s="5" t="str">
        <f t="shared" si="0"/>
        <v/>
      </c>
    </row>
    <row r="9" spans="1:9" hidden="1" x14ac:dyDescent="0.2">
      <c r="A9" s="56"/>
      <c r="B9" s="62"/>
      <c r="C9" s="63"/>
      <c r="D9" s="64"/>
      <c r="E9" s="74"/>
      <c r="F9" s="74"/>
      <c r="G9" s="4"/>
      <c r="H9" s="5"/>
      <c r="I9" s="5" t="str">
        <f t="shared" si="0"/>
        <v/>
      </c>
    </row>
    <row r="10" spans="1:9" hidden="1" x14ac:dyDescent="0.2">
      <c r="A10" s="56"/>
      <c r="B10" s="62"/>
      <c r="C10" s="63"/>
      <c r="D10" s="64"/>
      <c r="E10" s="74"/>
      <c r="F10" s="74"/>
      <c r="G10" s="4"/>
      <c r="H10" s="5"/>
      <c r="I10" s="5" t="str">
        <f t="shared" si="0"/>
        <v/>
      </c>
    </row>
    <row r="11" spans="1:9" hidden="1" x14ac:dyDescent="0.2">
      <c r="A11" s="56"/>
      <c r="B11" s="62"/>
      <c r="C11" s="63"/>
      <c r="D11" s="64"/>
      <c r="E11" s="74"/>
      <c r="F11" s="74"/>
      <c r="G11" s="4"/>
      <c r="H11" s="5"/>
      <c r="I11" s="5" t="str">
        <f t="shared" si="0"/>
        <v/>
      </c>
    </row>
    <row r="12" spans="1:9" hidden="1" x14ac:dyDescent="0.2">
      <c r="A12" s="56"/>
      <c r="B12" s="62"/>
      <c r="C12" s="63"/>
      <c r="D12" s="64"/>
      <c r="E12" s="74"/>
      <c r="F12" s="74"/>
      <c r="G12" s="4"/>
      <c r="H12" s="5"/>
      <c r="I12" s="5" t="str">
        <f t="shared" si="0"/>
        <v/>
      </c>
    </row>
    <row r="13" spans="1:9" hidden="1" x14ac:dyDescent="0.2">
      <c r="A13" s="56"/>
      <c r="B13" s="62"/>
      <c r="C13" s="63"/>
      <c r="D13" s="64"/>
      <c r="E13" s="74"/>
      <c r="F13" s="74"/>
      <c r="G13" s="4"/>
      <c r="H13" s="5"/>
      <c r="I13" s="5" t="str">
        <f t="shared" si="0"/>
        <v/>
      </c>
    </row>
    <row r="14" spans="1:9" hidden="1" x14ac:dyDescent="0.2">
      <c r="A14" s="56"/>
      <c r="B14" s="62"/>
      <c r="C14" s="63"/>
      <c r="D14" s="64"/>
      <c r="E14" s="74"/>
      <c r="F14" s="74"/>
      <c r="G14" s="4"/>
      <c r="H14" s="5"/>
      <c r="I14" s="5" t="str">
        <f t="shared" si="0"/>
        <v/>
      </c>
    </row>
    <row r="15" spans="1:9" hidden="1" x14ac:dyDescent="0.2">
      <c r="A15" s="56"/>
      <c r="B15" s="62"/>
      <c r="C15" s="63"/>
      <c r="D15" s="64"/>
      <c r="E15" s="74"/>
      <c r="F15" s="74"/>
      <c r="G15" s="4"/>
      <c r="H15" s="5"/>
      <c r="I15" s="5" t="str">
        <f t="shared" si="0"/>
        <v/>
      </c>
    </row>
    <row r="16" spans="1:9" hidden="1" x14ac:dyDescent="0.2">
      <c r="A16" s="56"/>
      <c r="B16" s="62"/>
      <c r="C16" s="63"/>
      <c r="D16" s="64"/>
      <c r="E16" s="74"/>
      <c r="F16" s="74"/>
      <c r="G16" s="4"/>
      <c r="H16" s="5"/>
      <c r="I16" s="5" t="str">
        <f t="shared" si="0"/>
        <v/>
      </c>
    </row>
    <row r="17" spans="1:9" hidden="1" x14ac:dyDescent="0.2">
      <c r="A17" s="56"/>
      <c r="B17" s="65"/>
      <c r="C17" s="66"/>
      <c r="D17" s="67"/>
      <c r="E17" s="74"/>
      <c r="F17" s="74"/>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826.36900310938574</v>
      </c>
      <c r="C20" s="18">
        <f>IF(H23&lt;2,"N/A",(B20/D20))</f>
        <v>1.093355477050298</v>
      </c>
      <c r="D20" s="19">
        <f>AVERAGE(H3:H17)</f>
        <v>755.81000000000006</v>
      </c>
      <c r="E20" s="20">
        <f>IF(H23&lt;2,"N/A",(IF(C20&lt;=25%,"N/A",AVERAGE(I3:I17))))</f>
        <v>394.76250000000005</v>
      </c>
      <c r="F20" s="19">
        <f>MEDIAN(H3:H17)</f>
        <v>304.86</v>
      </c>
      <c r="G20" s="21"/>
      <c r="H20" s="22"/>
      <c r="I20" s="22"/>
    </row>
    <row r="21" spans="1:9" x14ac:dyDescent="0.2">
      <c r="A21" s="23"/>
      <c r="B21" s="24"/>
      <c r="C21" s="24"/>
      <c r="D21" s="24"/>
      <c r="E21" s="24"/>
      <c r="F21" s="24"/>
      <c r="G21" s="25"/>
      <c r="H21" s="25"/>
      <c r="I21" s="25"/>
    </row>
    <row r="22" spans="1:9" x14ac:dyDescent="0.2">
      <c r="B22" s="76" t="s">
        <v>33</v>
      </c>
      <c r="C22" s="76"/>
      <c r="D22" s="77">
        <f>IF(C20&lt;=25%,D20,MIN(E20:F20))</f>
        <v>304.86</v>
      </c>
      <c r="E22" s="77"/>
    </row>
    <row r="23" spans="1:9" x14ac:dyDescent="0.2">
      <c r="B23" s="76" t="s">
        <v>11</v>
      </c>
      <c r="C23" s="76"/>
      <c r="D23" s="77">
        <f>ROUND(D22,2)*F3</f>
        <v>5487.4800000000005</v>
      </c>
      <c r="E23" s="77"/>
      <c r="G23" s="34" t="s">
        <v>42</v>
      </c>
      <c r="H23" s="35">
        <f>COUNT(H3:H17)</f>
        <v>5</v>
      </c>
    </row>
    <row r="24" spans="1:9" x14ac:dyDescent="0.2">
      <c r="B24" s="28"/>
      <c r="C24" s="28"/>
      <c r="D24" s="22"/>
      <c r="E24" s="22"/>
    </row>
    <row r="26" spans="1:9" x14ac:dyDescent="0.2">
      <c r="A26" s="81" t="s">
        <v>29</v>
      </c>
      <c r="B26" s="82"/>
      <c r="C26" s="82"/>
      <c r="D26" s="82"/>
      <c r="E26" s="82"/>
      <c r="F26" s="82"/>
      <c r="G26" s="82"/>
      <c r="H26" s="82"/>
      <c r="I26" s="83"/>
    </row>
    <row r="27" spans="1:9" x14ac:dyDescent="0.2">
      <c r="A27" s="68" t="s">
        <v>30</v>
      </c>
      <c r="B27" s="69"/>
      <c r="C27" s="69"/>
      <c r="D27" s="69"/>
      <c r="E27" s="69"/>
      <c r="F27" s="69"/>
      <c r="G27" s="69"/>
      <c r="H27" s="69"/>
      <c r="I27" s="70"/>
    </row>
    <row r="28" spans="1:9" x14ac:dyDescent="0.2">
      <c r="A28" s="68" t="s">
        <v>31</v>
      </c>
      <c r="B28" s="69"/>
      <c r="C28" s="69"/>
      <c r="D28" s="69"/>
      <c r="E28" s="69"/>
      <c r="F28" s="69"/>
      <c r="G28" s="69"/>
      <c r="H28" s="69"/>
      <c r="I28" s="70"/>
    </row>
    <row r="29" spans="1:9" ht="25.5" customHeight="1" x14ac:dyDescent="0.2">
      <c r="A29" s="84" t="s">
        <v>27</v>
      </c>
      <c r="B29" s="85"/>
      <c r="C29" s="85"/>
      <c r="D29" s="85"/>
      <c r="E29" s="85"/>
      <c r="F29" s="85"/>
      <c r="G29" s="85"/>
      <c r="H29" s="85"/>
      <c r="I29" s="86"/>
    </row>
    <row r="30" spans="1:9" x14ac:dyDescent="0.2">
      <c r="A30" s="68" t="s">
        <v>28</v>
      </c>
      <c r="B30" s="69"/>
      <c r="C30" s="69"/>
      <c r="D30" s="69"/>
      <c r="E30" s="69"/>
      <c r="F30" s="69"/>
      <c r="G30" s="69"/>
      <c r="H30" s="69"/>
      <c r="I30" s="70"/>
    </row>
    <row r="31" spans="1:9" x14ac:dyDescent="0.2">
      <c r="A31" s="68" t="s">
        <v>32</v>
      </c>
      <c r="B31" s="69"/>
      <c r="C31" s="69"/>
      <c r="D31" s="69"/>
      <c r="E31" s="69"/>
      <c r="F31" s="69"/>
      <c r="G31" s="69"/>
      <c r="H31" s="69"/>
      <c r="I31" s="70"/>
    </row>
    <row r="32" spans="1:9" ht="25.5" customHeight="1" x14ac:dyDescent="0.2">
      <c r="A32" s="78" t="s">
        <v>34</v>
      </c>
      <c r="B32" s="79"/>
      <c r="C32" s="79"/>
      <c r="D32" s="79"/>
      <c r="E32" s="79"/>
      <c r="F32" s="79"/>
      <c r="G32" s="79"/>
      <c r="H32" s="79"/>
      <c r="I32" s="80"/>
    </row>
  </sheetData>
  <mergeCells count="17">
    <mergeCell ref="A32:I32"/>
    <mergeCell ref="A26:I26"/>
    <mergeCell ref="A27:I27"/>
    <mergeCell ref="A28:I28"/>
    <mergeCell ref="A29:I29"/>
    <mergeCell ref="B2:D2"/>
    <mergeCell ref="B3:D17"/>
    <mergeCell ref="A31:I31"/>
    <mergeCell ref="A1:I1"/>
    <mergeCell ref="A2:A17"/>
    <mergeCell ref="E3:E17"/>
    <mergeCell ref="F3:F17"/>
    <mergeCell ref="A30:I30"/>
    <mergeCell ref="B22:C22"/>
    <mergeCell ref="B23:C23"/>
    <mergeCell ref="D22:E22"/>
    <mergeCell ref="D23:E23"/>
  </mergeCells>
  <pageMargins left="0.511811024" right="0.511811024" top="0.78740157499999996" bottom="0.78740157499999996" header="0.31496062000000002" footer="0.31496062000000002"/>
  <pageSetup paperSize="9" scale="7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K1" sqref="K1:M1048576"/>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71" t="s">
        <v>25</v>
      </c>
      <c r="B1" s="72"/>
      <c r="C1" s="72"/>
      <c r="D1" s="72"/>
      <c r="E1" s="72"/>
      <c r="F1" s="72"/>
      <c r="G1" s="72"/>
      <c r="H1" s="72"/>
      <c r="I1" s="73"/>
    </row>
    <row r="2" spans="1:9" x14ac:dyDescent="0.2">
      <c r="A2" s="56" t="s">
        <v>20</v>
      </c>
      <c r="B2" s="56" t="s">
        <v>1</v>
      </c>
      <c r="C2" s="57"/>
      <c r="D2" s="58"/>
      <c r="E2" s="2" t="s">
        <v>2</v>
      </c>
      <c r="F2" s="2" t="s">
        <v>3</v>
      </c>
      <c r="G2" s="2" t="s">
        <v>4</v>
      </c>
      <c r="H2" s="3" t="s">
        <v>5</v>
      </c>
      <c r="I2" s="26" t="s">
        <v>23</v>
      </c>
    </row>
    <row r="3" spans="1:9" ht="12.75" customHeight="1" x14ac:dyDescent="0.2">
      <c r="A3" s="56"/>
      <c r="B3" s="59" t="s">
        <v>65</v>
      </c>
      <c r="C3" s="60"/>
      <c r="D3" s="61"/>
      <c r="E3" s="74" t="s">
        <v>10</v>
      </c>
      <c r="F3" s="75">
        <v>25</v>
      </c>
      <c r="G3" s="4" t="s">
        <v>80</v>
      </c>
      <c r="H3" s="5">
        <v>350</v>
      </c>
      <c r="I3" s="5" t="str">
        <f>IF(H3="","",(IF($C$20&lt;25%,"N/A",IF(H3&lt;=($D$20+$B$20),H3,"Descartado"))))</f>
        <v>Descartado</v>
      </c>
    </row>
    <row r="4" spans="1:9" x14ac:dyDescent="0.2">
      <c r="A4" s="56"/>
      <c r="B4" s="62"/>
      <c r="C4" s="63"/>
      <c r="D4" s="64"/>
      <c r="E4" s="74"/>
      <c r="F4" s="74"/>
      <c r="G4" s="4" t="s">
        <v>81</v>
      </c>
      <c r="H4" s="5">
        <v>320</v>
      </c>
      <c r="I4" s="5">
        <f t="shared" ref="I4:I17" si="0">IF(H4="","",(IF($C$20&lt;25%,"N/A",IF(H4&lt;=($D$20+$B$20),H4,"Descartado"))))</f>
        <v>320</v>
      </c>
    </row>
    <row r="5" spans="1:9" x14ac:dyDescent="0.2">
      <c r="A5" s="56"/>
      <c r="B5" s="62"/>
      <c r="C5" s="63"/>
      <c r="D5" s="64"/>
      <c r="E5" s="74"/>
      <c r="F5" s="74"/>
      <c r="G5" s="4" t="s">
        <v>82</v>
      </c>
      <c r="H5" s="5">
        <v>91.67</v>
      </c>
      <c r="I5" s="5">
        <v>98.69</v>
      </c>
    </row>
    <row r="6" spans="1:9" x14ac:dyDescent="0.2">
      <c r="A6" s="56"/>
      <c r="B6" s="62"/>
      <c r="C6" s="63"/>
      <c r="D6" s="64"/>
      <c r="E6" s="74"/>
      <c r="F6" s="74"/>
      <c r="G6" s="4" t="s">
        <v>83</v>
      </c>
      <c r="H6" s="5">
        <v>120</v>
      </c>
      <c r="I6" s="5">
        <v>129.19</v>
      </c>
    </row>
    <row r="7" spans="1:9" x14ac:dyDescent="0.2">
      <c r="A7" s="56"/>
      <c r="B7" s="62"/>
      <c r="C7" s="63"/>
      <c r="D7" s="64"/>
      <c r="E7" s="74"/>
      <c r="F7" s="74"/>
      <c r="G7" s="4" t="s">
        <v>84</v>
      </c>
      <c r="H7" s="5">
        <v>120</v>
      </c>
      <c r="I7" s="5">
        <v>129.19</v>
      </c>
    </row>
    <row r="8" spans="1:9" ht="3" customHeight="1" x14ac:dyDescent="0.2">
      <c r="A8" s="56"/>
      <c r="B8" s="62"/>
      <c r="C8" s="63"/>
      <c r="D8" s="64"/>
      <c r="E8" s="74"/>
      <c r="F8" s="74"/>
      <c r="G8" s="4"/>
      <c r="H8" s="5"/>
      <c r="I8" s="5" t="str">
        <f t="shared" si="0"/>
        <v/>
      </c>
    </row>
    <row r="9" spans="1:9" hidden="1" x14ac:dyDescent="0.2">
      <c r="A9" s="56"/>
      <c r="B9" s="62"/>
      <c r="C9" s="63"/>
      <c r="D9" s="64"/>
      <c r="E9" s="74"/>
      <c r="F9" s="74"/>
      <c r="G9" s="4"/>
      <c r="H9" s="5"/>
      <c r="I9" s="5" t="str">
        <f t="shared" si="0"/>
        <v/>
      </c>
    </row>
    <row r="10" spans="1:9" hidden="1" x14ac:dyDescent="0.2">
      <c r="A10" s="56"/>
      <c r="B10" s="62"/>
      <c r="C10" s="63"/>
      <c r="D10" s="64"/>
      <c r="E10" s="74"/>
      <c r="F10" s="74"/>
      <c r="G10" s="4"/>
      <c r="H10" s="5"/>
      <c r="I10" s="5" t="str">
        <f t="shared" si="0"/>
        <v/>
      </c>
    </row>
    <row r="11" spans="1:9" hidden="1" x14ac:dyDescent="0.2">
      <c r="A11" s="56"/>
      <c r="B11" s="62"/>
      <c r="C11" s="63"/>
      <c r="D11" s="64"/>
      <c r="E11" s="74"/>
      <c r="F11" s="74"/>
      <c r="G11" s="4"/>
      <c r="H11" s="5"/>
      <c r="I11" s="5" t="str">
        <f t="shared" si="0"/>
        <v/>
      </c>
    </row>
    <row r="12" spans="1:9" hidden="1" x14ac:dyDescent="0.2">
      <c r="A12" s="56"/>
      <c r="B12" s="62"/>
      <c r="C12" s="63"/>
      <c r="D12" s="64"/>
      <c r="E12" s="74"/>
      <c r="F12" s="74"/>
      <c r="G12" s="4"/>
      <c r="H12" s="5"/>
      <c r="I12" s="5" t="str">
        <f t="shared" si="0"/>
        <v/>
      </c>
    </row>
    <row r="13" spans="1:9" hidden="1" x14ac:dyDescent="0.2">
      <c r="A13" s="56"/>
      <c r="B13" s="62"/>
      <c r="C13" s="63"/>
      <c r="D13" s="64"/>
      <c r="E13" s="74"/>
      <c r="F13" s="74"/>
      <c r="G13" s="4"/>
      <c r="H13" s="5"/>
      <c r="I13" s="5" t="str">
        <f t="shared" si="0"/>
        <v/>
      </c>
    </row>
    <row r="14" spans="1:9" hidden="1" x14ac:dyDescent="0.2">
      <c r="A14" s="56"/>
      <c r="B14" s="62"/>
      <c r="C14" s="63"/>
      <c r="D14" s="64"/>
      <c r="E14" s="74"/>
      <c r="F14" s="74"/>
      <c r="G14" s="4"/>
      <c r="H14" s="5"/>
      <c r="I14" s="5" t="str">
        <f t="shared" si="0"/>
        <v/>
      </c>
    </row>
    <row r="15" spans="1:9" hidden="1" x14ac:dyDescent="0.2">
      <c r="A15" s="56"/>
      <c r="B15" s="62"/>
      <c r="C15" s="63"/>
      <c r="D15" s="64"/>
      <c r="E15" s="74"/>
      <c r="F15" s="74"/>
      <c r="G15" s="4"/>
      <c r="H15" s="5"/>
      <c r="I15" s="5" t="str">
        <f t="shared" si="0"/>
        <v/>
      </c>
    </row>
    <row r="16" spans="1:9" hidden="1" x14ac:dyDescent="0.2">
      <c r="A16" s="56"/>
      <c r="B16" s="62"/>
      <c r="C16" s="63"/>
      <c r="D16" s="64"/>
      <c r="E16" s="74"/>
      <c r="F16" s="74"/>
      <c r="G16" s="4"/>
      <c r="H16" s="5"/>
      <c r="I16" s="5" t="str">
        <f t="shared" si="0"/>
        <v/>
      </c>
    </row>
    <row r="17" spans="1:9" hidden="1" x14ac:dyDescent="0.2">
      <c r="A17" s="56"/>
      <c r="B17" s="65"/>
      <c r="C17" s="66"/>
      <c r="D17" s="67"/>
      <c r="E17" s="74"/>
      <c r="F17" s="74"/>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123.93025369134045</v>
      </c>
      <c r="C20" s="18">
        <f>IF(H23&lt;2,"N/A",(B20/D20))</f>
        <v>0.61861817610261094</v>
      </c>
      <c r="D20" s="19">
        <f>AVERAGE(H3:H17)</f>
        <v>200.334</v>
      </c>
      <c r="E20" s="20">
        <f>IF(H23&lt;2,"N/A",(IF(C20&lt;=25%,"N/A",AVERAGE(I3:I17))))</f>
        <v>169.26749999999998</v>
      </c>
      <c r="F20" s="19">
        <f>MEDIAN(H3:H17)</f>
        <v>120</v>
      </c>
      <c r="G20" s="21"/>
      <c r="H20" s="22"/>
      <c r="I20" s="22"/>
    </row>
    <row r="21" spans="1:9" x14ac:dyDescent="0.2">
      <c r="A21" s="23"/>
      <c r="B21" s="24"/>
      <c r="C21" s="24"/>
      <c r="D21" s="24"/>
      <c r="E21" s="24"/>
      <c r="F21" s="24"/>
      <c r="G21" s="25"/>
      <c r="H21" s="25"/>
      <c r="I21" s="25"/>
    </row>
    <row r="22" spans="1:9" x14ac:dyDescent="0.2">
      <c r="B22" s="76" t="s">
        <v>33</v>
      </c>
      <c r="C22" s="76"/>
      <c r="D22" s="77">
        <f>IF(C20&lt;=25%,D20,MIN(E20:F20))</f>
        <v>120</v>
      </c>
      <c r="E22" s="77"/>
    </row>
    <row r="23" spans="1:9" x14ac:dyDescent="0.2">
      <c r="B23" s="76" t="s">
        <v>11</v>
      </c>
      <c r="C23" s="76"/>
      <c r="D23" s="77">
        <f>ROUND(D22,2)*F3</f>
        <v>3000</v>
      </c>
      <c r="E23" s="77"/>
      <c r="G23" s="34" t="s">
        <v>42</v>
      </c>
      <c r="H23" s="35">
        <f>COUNT(H3:H17)</f>
        <v>5</v>
      </c>
    </row>
    <row r="24" spans="1:9" x14ac:dyDescent="0.2">
      <c r="B24" s="28"/>
      <c r="C24" s="28"/>
      <c r="D24" s="22"/>
      <c r="E24" s="22"/>
    </row>
    <row r="26" spans="1:9" x14ac:dyDescent="0.2">
      <c r="A26" s="81" t="s">
        <v>29</v>
      </c>
      <c r="B26" s="82"/>
      <c r="C26" s="82"/>
      <c r="D26" s="82"/>
      <c r="E26" s="82"/>
      <c r="F26" s="82"/>
      <c r="G26" s="82"/>
      <c r="H26" s="82"/>
      <c r="I26" s="83"/>
    </row>
    <row r="27" spans="1:9" x14ac:dyDescent="0.2">
      <c r="A27" s="68" t="s">
        <v>30</v>
      </c>
      <c r="B27" s="69"/>
      <c r="C27" s="69"/>
      <c r="D27" s="69"/>
      <c r="E27" s="69"/>
      <c r="F27" s="69"/>
      <c r="G27" s="69"/>
      <c r="H27" s="69"/>
      <c r="I27" s="70"/>
    </row>
    <row r="28" spans="1:9" x14ac:dyDescent="0.2">
      <c r="A28" s="68" t="s">
        <v>31</v>
      </c>
      <c r="B28" s="69"/>
      <c r="C28" s="69"/>
      <c r="D28" s="69"/>
      <c r="E28" s="69"/>
      <c r="F28" s="69"/>
      <c r="G28" s="69"/>
      <c r="H28" s="69"/>
      <c r="I28" s="70"/>
    </row>
    <row r="29" spans="1:9" ht="25.5" customHeight="1" x14ac:dyDescent="0.2">
      <c r="A29" s="84" t="s">
        <v>27</v>
      </c>
      <c r="B29" s="85"/>
      <c r="C29" s="85"/>
      <c r="D29" s="85"/>
      <c r="E29" s="85"/>
      <c r="F29" s="85"/>
      <c r="G29" s="85"/>
      <c r="H29" s="85"/>
      <c r="I29" s="86"/>
    </row>
    <row r="30" spans="1:9" x14ac:dyDescent="0.2">
      <c r="A30" s="68" t="s">
        <v>28</v>
      </c>
      <c r="B30" s="69"/>
      <c r="C30" s="69"/>
      <c r="D30" s="69"/>
      <c r="E30" s="69"/>
      <c r="F30" s="69"/>
      <c r="G30" s="69"/>
      <c r="H30" s="69"/>
      <c r="I30" s="70"/>
    </row>
    <row r="31" spans="1:9" x14ac:dyDescent="0.2">
      <c r="A31" s="68" t="s">
        <v>32</v>
      </c>
      <c r="B31" s="69"/>
      <c r="C31" s="69"/>
      <c r="D31" s="69"/>
      <c r="E31" s="69"/>
      <c r="F31" s="69"/>
      <c r="G31" s="69"/>
      <c r="H31" s="69"/>
      <c r="I31" s="70"/>
    </row>
    <row r="32" spans="1:9" ht="25.5" customHeight="1" x14ac:dyDescent="0.2">
      <c r="A32" s="78" t="s">
        <v>34</v>
      </c>
      <c r="B32" s="79"/>
      <c r="C32" s="79"/>
      <c r="D32" s="79"/>
      <c r="E32" s="79"/>
      <c r="F32" s="79"/>
      <c r="G32" s="79"/>
      <c r="H32" s="79"/>
      <c r="I32" s="80"/>
    </row>
  </sheetData>
  <mergeCells count="17">
    <mergeCell ref="A28:I28"/>
    <mergeCell ref="A29:I29"/>
    <mergeCell ref="A30:I30"/>
    <mergeCell ref="A31:I31"/>
    <mergeCell ref="A32:I32"/>
    <mergeCell ref="A27:I27"/>
    <mergeCell ref="A1:I1"/>
    <mergeCell ref="A2:A17"/>
    <mergeCell ref="B2:D2"/>
    <mergeCell ref="B3:D17"/>
    <mergeCell ref="E3:E17"/>
    <mergeCell ref="F3:F17"/>
    <mergeCell ref="B22:C22"/>
    <mergeCell ref="D22:E22"/>
    <mergeCell ref="B23:C23"/>
    <mergeCell ref="D23:E23"/>
    <mergeCell ref="A26:I26"/>
  </mergeCells>
  <pageMargins left="0.511811024" right="0.511811024" top="0.78740157499999996" bottom="0.78740157499999996" header="0.31496062000000002" footer="0.31496062000000002"/>
  <pageSetup paperSize="9" scale="77"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G21" sqref="G21"/>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71" t="s">
        <v>25</v>
      </c>
      <c r="B1" s="72"/>
      <c r="C1" s="72"/>
      <c r="D1" s="72"/>
      <c r="E1" s="72"/>
      <c r="F1" s="72"/>
      <c r="G1" s="72"/>
      <c r="H1" s="72"/>
      <c r="I1" s="73"/>
    </row>
    <row r="2" spans="1:9" x14ac:dyDescent="0.2">
      <c r="A2" s="56" t="s">
        <v>21</v>
      </c>
      <c r="B2" s="56" t="s">
        <v>1</v>
      </c>
      <c r="C2" s="57"/>
      <c r="D2" s="58"/>
      <c r="E2" s="2" t="s">
        <v>2</v>
      </c>
      <c r="F2" s="2" t="s">
        <v>3</v>
      </c>
      <c r="G2" s="2" t="s">
        <v>4</v>
      </c>
      <c r="H2" s="3" t="s">
        <v>5</v>
      </c>
      <c r="I2" s="26" t="s">
        <v>23</v>
      </c>
    </row>
    <row r="3" spans="1:9" ht="12.75" customHeight="1" x14ac:dyDescent="0.2">
      <c r="A3" s="56"/>
      <c r="B3" s="59" t="s">
        <v>66</v>
      </c>
      <c r="C3" s="60"/>
      <c r="D3" s="61"/>
      <c r="E3" s="74" t="s">
        <v>10</v>
      </c>
      <c r="F3" s="75">
        <v>9</v>
      </c>
      <c r="G3" s="4" t="s">
        <v>80</v>
      </c>
      <c r="H3" s="5">
        <v>1100</v>
      </c>
      <c r="I3" s="5" t="str">
        <f>IF(H3="","",(IF($C$20&lt;25%,"N/A",IF(H3&lt;=($D$20+$B$20),H3,"Descartado"))))</f>
        <v>N/A</v>
      </c>
    </row>
    <row r="4" spans="1:9" x14ac:dyDescent="0.2">
      <c r="A4" s="56"/>
      <c r="B4" s="62"/>
      <c r="C4" s="63"/>
      <c r="D4" s="64"/>
      <c r="E4" s="74"/>
      <c r="F4" s="74"/>
      <c r="G4" s="4" t="s">
        <v>81</v>
      </c>
      <c r="H4" s="5">
        <v>950</v>
      </c>
      <c r="I4" s="5" t="str">
        <f t="shared" ref="I4:I17" si="0">IF(H4="","",(IF($C$20&lt;25%,"N/A",IF(H4&lt;=($D$20+$B$20),H4,"Descartado"))))</f>
        <v>N/A</v>
      </c>
    </row>
    <row r="5" spans="1:9" x14ac:dyDescent="0.2">
      <c r="A5" s="56"/>
      <c r="B5" s="62"/>
      <c r="C5" s="63"/>
      <c r="D5" s="64"/>
      <c r="E5" s="74"/>
      <c r="F5" s="74"/>
      <c r="G5" s="4"/>
      <c r="H5" s="5"/>
      <c r="I5" s="5" t="str">
        <f t="shared" si="0"/>
        <v/>
      </c>
    </row>
    <row r="6" spans="1:9" x14ac:dyDescent="0.2">
      <c r="A6" s="56"/>
      <c r="B6" s="62"/>
      <c r="C6" s="63"/>
      <c r="D6" s="64"/>
      <c r="E6" s="74"/>
      <c r="F6" s="74"/>
      <c r="G6" s="4"/>
      <c r="H6" s="5"/>
      <c r="I6" s="5" t="str">
        <f t="shared" si="0"/>
        <v/>
      </c>
    </row>
    <row r="7" spans="1:9" x14ac:dyDescent="0.2">
      <c r="A7" s="56"/>
      <c r="B7" s="62"/>
      <c r="C7" s="63"/>
      <c r="D7" s="64"/>
      <c r="E7" s="74"/>
      <c r="F7" s="74"/>
      <c r="G7" s="4"/>
      <c r="H7" s="5"/>
      <c r="I7" s="5" t="str">
        <f t="shared" si="0"/>
        <v/>
      </c>
    </row>
    <row r="8" spans="1:9" x14ac:dyDescent="0.2">
      <c r="A8" s="56"/>
      <c r="B8" s="62"/>
      <c r="C8" s="63"/>
      <c r="D8" s="64"/>
      <c r="E8" s="74"/>
      <c r="F8" s="74"/>
      <c r="G8" s="4"/>
      <c r="H8" s="5"/>
      <c r="I8" s="5" t="str">
        <f t="shared" si="0"/>
        <v/>
      </c>
    </row>
    <row r="9" spans="1:9" x14ac:dyDescent="0.2">
      <c r="A9" s="56"/>
      <c r="B9" s="62"/>
      <c r="C9" s="63"/>
      <c r="D9" s="64"/>
      <c r="E9" s="74"/>
      <c r="F9" s="74"/>
      <c r="G9" s="4"/>
      <c r="H9" s="5"/>
      <c r="I9" s="5" t="str">
        <f t="shared" si="0"/>
        <v/>
      </c>
    </row>
    <row r="10" spans="1:9" x14ac:dyDescent="0.2">
      <c r="A10" s="56"/>
      <c r="B10" s="62"/>
      <c r="C10" s="63"/>
      <c r="D10" s="64"/>
      <c r="E10" s="74"/>
      <c r="F10" s="74"/>
      <c r="G10" s="4"/>
      <c r="H10" s="5"/>
      <c r="I10" s="5" t="str">
        <f t="shared" si="0"/>
        <v/>
      </c>
    </row>
    <row r="11" spans="1:9" ht="3" customHeight="1" x14ac:dyDescent="0.2">
      <c r="A11" s="56"/>
      <c r="B11" s="62"/>
      <c r="C11" s="63"/>
      <c r="D11" s="64"/>
      <c r="E11" s="74"/>
      <c r="F11" s="74"/>
      <c r="G11" s="4"/>
      <c r="H11" s="5"/>
      <c r="I11" s="5" t="str">
        <f t="shared" si="0"/>
        <v/>
      </c>
    </row>
    <row r="12" spans="1:9" hidden="1" x14ac:dyDescent="0.2">
      <c r="A12" s="56"/>
      <c r="B12" s="62"/>
      <c r="C12" s="63"/>
      <c r="D12" s="64"/>
      <c r="E12" s="74"/>
      <c r="F12" s="74"/>
      <c r="G12" s="4"/>
      <c r="H12" s="5"/>
      <c r="I12" s="5" t="str">
        <f t="shared" si="0"/>
        <v/>
      </c>
    </row>
    <row r="13" spans="1:9" hidden="1" x14ac:dyDescent="0.2">
      <c r="A13" s="56"/>
      <c r="B13" s="62"/>
      <c r="C13" s="63"/>
      <c r="D13" s="64"/>
      <c r="E13" s="74"/>
      <c r="F13" s="74"/>
      <c r="G13" s="4"/>
      <c r="H13" s="5"/>
      <c r="I13" s="5" t="str">
        <f t="shared" si="0"/>
        <v/>
      </c>
    </row>
    <row r="14" spans="1:9" hidden="1" x14ac:dyDescent="0.2">
      <c r="A14" s="56"/>
      <c r="B14" s="62"/>
      <c r="C14" s="63"/>
      <c r="D14" s="64"/>
      <c r="E14" s="74"/>
      <c r="F14" s="74"/>
      <c r="G14" s="4"/>
      <c r="H14" s="5"/>
      <c r="I14" s="5" t="str">
        <f t="shared" si="0"/>
        <v/>
      </c>
    </row>
    <row r="15" spans="1:9" hidden="1" x14ac:dyDescent="0.2">
      <c r="A15" s="56"/>
      <c r="B15" s="62"/>
      <c r="C15" s="63"/>
      <c r="D15" s="64"/>
      <c r="E15" s="74"/>
      <c r="F15" s="74"/>
      <c r="G15" s="4"/>
      <c r="H15" s="5"/>
      <c r="I15" s="5" t="str">
        <f t="shared" si="0"/>
        <v/>
      </c>
    </row>
    <row r="16" spans="1:9" hidden="1" x14ac:dyDescent="0.2">
      <c r="A16" s="56"/>
      <c r="B16" s="62"/>
      <c r="C16" s="63"/>
      <c r="D16" s="64"/>
      <c r="E16" s="74"/>
      <c r="F16" s="74"/>
      <c r="G16" s="4"/>
      <c r="H16" s="5"/>
      <c r="I16" s="5" t="str">
        <f t="shared" si="0"/>
        <v/>
      </c>
    </row>
    <row r="17" spans="1:9" hidden="1" x14ac:dyDescent="0.2">
      <c r="A17" s="56"/>
      <c r="B17" s="65"/>
      <c r="C17" s="66"/>
      <c r="D17" s="67"/>
      <c r="E17" s="74"/>
      <c r="F17" s="74"/>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106.06601717798213</v>
      </c>
      <c r="C20" s="18">
        <f>IF(H23&lt;2,"N/A",(B20/D20))</f>
        <v>0.10347904114925086</v>
      </c>
      <c r="D20" s="19">
        <f>AVERAGE(H3:H17)</f>
        <v>1025</v>
      </c>
      <c r="E20" s="20" t="str">
        <f>IF(H23&lt;2,"N/A",(IF(C20&lt;=25%,"N/A",AVERAGE(I3:I17))))</f>
        <v>N/A</v>
      </c>
      <c r="F20" s="19">
        <f>MEDIAN(H3:H17)</f>
        <v>1025</v>
      </c>
      <c r="G20" s="21"/>
      <c r="H20" s="22"/>
      <c r="I20" s="22"/>
    </row>
    <row r="21" spans="1:9" x14ac:dyDescent="0.2">
      <c r="A21" s="23"/>
      <c r="B21" s="24"/>
      <c r="C21" s="24"/>
      <c r="D21" s="24"/>
      <c r="E21" s="24"/>
      <c r="F21" s="24"/>
      <c r="G21" s="25"/>
      <c r="H21" s="25"/>
      <c r="I21" s="25"/>
    </row>
    <row r="22" spans="1:9" x14ac:dyDescent="0.2">
      <c r="B22" s="76" t="s">
        <v>33</v>
      </c>
      <c r="C22" s="76"/>
      <c r="D22" s="77">
        <f>IF(C20&lt;=25%,D20,MIN(E20:F20))</f>
        <v>1025</v>
      </c>
      <c r="E22" s="77"/>
    </row>
    <row r="23" spans="1:9" x14ac:dyDescent="0.2">
      <c r="B23" s="76" t="s">
        <v>11</v>
      </c>
      <c r="C23" s="76"/>
      <c r="D23" s="77">
        <f>ROUND(D22,2)*F3</f>
        <v>9225</v>
      </c>
      <c r="E23" s="77"/>
      <c r="G23" s="34" t="s">
        <v>42</v>
      </c>
      <c r="H23" s="35">
        <f>COUNT(H3:H17)</f>
        <v>2</v>
      </c>
    </row>
    <row r="24" spans="1:9" x14ac:dyDescent="0.2">
      <c r="B24" s="28"/>
      <c r="C24" s="28"/>
      <c r="D24" s="22"/>
      <c r="E24" s="22"/>
    </row>
    <row r="26" spans="1:9" x14ac:dyDescent="0.2">
      <c r="A26" s="81" t="s">
        <v>29</v>
      </c>
      <c r="B26" s="82"/>
      <c r="C26" s="82"/>
      <c r="D26" s="82"/>
      <c r="E26" s="82"/>
      <c r="F26" s="82"/>
      <c r="G26" s="82"/>
      <c r="H26" s="82"/>
      <c r="I26" s="83"/>
    </row>
    <row r="27" spans="1:9" x14ac:dyDescent="0.2">
      <c r="A27" s="68" t="s">
        <v>30</v>
      </c>
      <c r="B27" s="69"/>
      <c r="C27" s="69"/>
      <c r="D27" s="69"/>
      <c r="E27" s="69"/>
      <c r="F27" s="69"/>
      <c r="G27" s="69"/>
      <c r="H27" s="69"/>
      <c r="I27" s="70"/>
    </row>
    <row r="28" spans="1:9" x14ac:dyDescent="0.2">
      <c r="A28" s="68" t="s">
        <v>31</v>
      </c>
      <c r="B28" s="69"/>
      <c r="C28" s="69"/>
      <c r="D28" s="69"/>
      <c r="E28" s="69"/>
      <c r="F28" s="69"/>
      <c r="G28" s="69"/>
      <c r="H28" s="69"/>
      <c r="I28" s="70"/>
    </row>
    <row r="29" spans="1:9" ht="25.5" customHeight="1" x14ac:dyDescent="0.2">
      <c r="A29" s="84" t="s">
        <v>27</v>
      </c>
      <c r="B29" s="85"/>
      <c r="C29" s="85"/>
      <c r="D29" s="85"/>
      <c r="E29" s="85"/>
      <c r="F29" s="85"/>
      <c r="G29" s="85"/>
      <c r="H29" s="85"/>
      <c r="I29" s="86"/>
    </row>
    <row r="30" spans="1:9" x14ac:dyDescent="0.2">
      <c r="A30" s="68" t="s">
        <v>28</v>
      </c>
      <c r="B30" s="69"/>
      <c r="C30" s="69"/>
      <c r="D30" s="69"/>
      <c r="E30" s="69"/>
      <c r="F30" s="69"/>
      <c r="G30" s="69"/>
      <c r="H30" s="69"/>
      <c r="I30" s="70"/>
    </row>
    <row r="31" spans="1:9" x14ac:dyDescent="0.2">
      <c r="A31" s="68" t="s">
        <v>32</v>
      </c>
      <c r="B31" s="69"/>
      <c r="C31" s="69"/>
      <c r="D31" s="69"/>
      <c r="E31" s="69"/>
      <c r="F31" s="69"/>
      <c r="G31" s="69"/>
      <c r="H31" s="69"/>
      <c r="I31" s="70"/>
    </row>
    <row r="32" spans="1:9" ht="25.5" customHeight="1" x14ac:dyDescent="0.2">
      <c r="A32" s="78" t="s">
        <v>34</v>
      </c>
      <c r="B32" s="79"/>
      <c r="C32" s="79"/>
      <c r="D32" s="79"/>
      <c r="E32" s="79"/>
      <c r="F32" s="79"/>
      <c r="G32" s="79"/>
      <c r="H32" s="79"/>
      <c r="I32" s="80"/>
    </row>
  </sheetData>
  <mergeCells count="17">
    <mergeCell ref="A28:I28"/>
    <mergeCell ref="A29:I29"/>
    <mergeCell ref="A30:I30"/>
    <mergeCell ref="A31:I31"/>
    <mergeCell ref="A32:I32"/>
    <mergeCell ref="A27:I27"/>
    <mergeCell ref="A1:I1"/>
    <mergeCell ref="A2:A17"/>
    <mergeCell ref="B2:D2"/>
    <mergeCell ref="B3:D17"/>
    <mergeCell ref="E3:E17"/>
    <mergeCell ref="F3:F17"/>
    <mergeCell ref="B22:C22"/>
    <mergeCell ref="D22:E22"/>
    <mergeCell ref="B23:C23"/>
    <mergeCell ref="D23:E23"/>
    <mergeCell ref="A26:I26"/>
  </mergeCells>
  <pageMargins left="0.511811024" right="0.511811024" top="0.78740157499999996" bottom="0.78740157499999996" header="0.31496062000000002" footer="0.31496062000000002"/>
  <pageSetup paperSize="9" scale="77"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G3" sqref="G3:G4"/>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71" t="s">
        <v>25</v>
      </c>
      <c r="B1" s="72"/>
      <c r="C1" s="72"/>
      <c r="D1" s="72"/>
      <c r="E1" s="72"/>
      <c r="F1" s="72"/>
      <c r="G1" s="72"/>
      <c r="H1" s="72"/>
      <c r="I1" s="73"/>
    </row>
    <row r="2" spans="1:9" x14ac:dyDescent="0.2">
      <c r="A2" s="56" t="s">
        <v>22</v>
      </c>
      <c r="B2" s="56" t="s">
        <v>1</v>
      </c>
      <c r="C2" s="57"/>
      <c r="D2" s="58"/>
      <c r="E2" s="2" t="s">
        <v>2</v>
      </c>
      <c r="F2" s="2" t="s">
        <v>3</v>
      </c>
      <c r="G2" s="2" t="s">
        <v>4</v>
      </c>
      <c r="H2" s="3" t="s">
        <v>5</v>
      </c>
      <c r="I2" s="26" t="s">
        <v>23</v>
      </c>
    </row>
    <row r="3" spans="1:9" ht="12.75" customHeight="1" x14ac:dyDescent="0.2">
      <c r="A3" s="56"/>
      <c r="B3" s="59" t="s">
        <v>67</v>
      </c>
      <c r="C3" s="60"/>
      <c r="D3" s="61"/>
      <c r="E3" s="74" t="s">
        <v>10</v>
      </c>
      <c r="F3" s="75">
        <v>6</v>
      </c>
      <c r="G3" s="4" t="s">
        <v>80</v>
      </c>
      <c r="H3" s="5">
        <v>1500</v>
      </c>
      <c r="I3" s="5" t="str">
        <f>IF(H3="","",(IF($C$20&lt;25%,"N/A",IF(H3&lt;=($D$20+$B$20),H3,"Descartado"))))</f>
        <v>N/A</v>
      </c>
    </row>
    <row r="4" spans="1:9" x14ac:dyDescent="0.2">
      <c r="A4" s="56"/>
      <c r="B4" s="62"/>
      <c r="C4" s="63"/>
      <c r="D4" s="64"/>
      <c r="E4" s="74"/>
      <c r="F4" s="74"/>
      <c r="G4" s="4" t="s">
        <v>81</v>
      </c>
      <c r="H4" s="5">
        <v>2000</v>
      </c>
      <c r="I4" s="5" t="str">
        <f t="shared" ref="I4:I17" si="0">IF(H4="","",(IF($C$20&lt;25%,"N/A",IF(H4&lt;=($D$20+$B$20),H4,"Descartado"))))</f>
        <v>N/A</v>
      </c>
    </row>
    <row r="5" spans="1:9" x14ac:dyDescent="0.2">
      <c r="A5" s="56"/>
      <c r="B5" s="62"/>
      <c r="C5" s="63"/>
      <c r="D5" s="64"/>
      <c r="E5" s="74"/>
      <c r="F5" s="74"/>
      <c r="G5" s="4"/>
      <c r="H5" s="5"/>
      <c r="I5" s="5" t="str">
        <f t="shared" si="0"/>
        <v/>
      </c>
    </row>
    <row r="6" spans="1:9" x14ac:dyDescent="0.2">
      <c r="A6" s="56"/>
      <c r="B6" s="62"/>
      <c r="C6" s="63"/>
      <c r="D6" s="64"/>
      <c r="E6" s="74"/>
      <c r="F6" s="74"/>
      <c r="G6" s="4"/>
      <c r="H6" s="5"/>
      <c r="I6" s="5" t="str">
        <f t="shared" si="0"/>
        <v/>
      </c>
    </row>
    <row r="7" spans="1:9" x14ac:dyDescent="0.2">
      <c r="A7" s="56"/>
      <c r="B7" s="62"/>
      <c r="C7" s="63"/>
      <c r="D7" s="64"/>
      <c r="E7" s="74"/>
      <c r="F7" s="74"/>
      <c r="G7" s="4"/>
      <c r="H7" s="5"/>
      <c r="I7" s="5" t="str">
        <f t="shared" si="0"/>
        <v/>
      </c>
    </row>
    <row r="8" spans="1:9" x14ac:dyDescent="0.2">
      <c r="A8" s="56"/>
      <c r="B8" s="62"/>
      <c r="C8" s="63"/>
      <c r="D8" s="64"/>
      <c r="E8" s="74"/>
      <c r="F8" s="74"/>
      <c r="G8" s="4"/>
      <c r="H8" s="5"/>
      <c r="I8" s="5" t="str">
        <f t="shared" si="0"/>
        <v/>
      </c>
    </row>
    <row r="9" spans="1:9" x14ac:dyDescent="0.2">
      <c r="A9" s="56"/>
      <c r="B9" s="62"/>
      <c r="C9" s="63"/>
      <c r="D9" s="64"/>
      <c r="E9" s="74"/>
      <c r="F9" s="74"/>
      <c r="G9" s="4"/>
      <c r="H9" s="5"/>
      <c r="I9" s="5" t="str">
        <f t="shared" si="0"/>
        <v/>
      </c>
    </row>
    <row r="10" spans="1:9" x14ac:dyDescent="0.2">
      <c r="A10" s="56"/>
      <c r="B10" s="62"/>
      <c r="C10" s="63"/>
      <c r="D10" s="64"/>
      <c r="E10" s="74"/>
      <c r="F10" s="74"/>
      <c r="G10" s="4"/>
      <c r="H10" s="5"/>
      <c r="I10" s="5" t="str">
        <f t="shared" si="0"/>
        <v/>
      </c>
    </row>
    <row r="11" spans="1:9" ht="4.5" customHeight="1" x14ac:dyDescent="0.2">
      <c r="A11" s="56"/>
      <c r="B11" s="62"/>
      <c r="C11" s="63"/>
      <c r="D11" s="64"/>
      <c r="E11" s="74"/>
      <c r="F11" s="74"/>
      <c r="G11" s="4"/>
      <c r="H11" s="5"/>
      <c r="I11" s="5" t="str">
        <f t="shared" si="0"/>
        <v/>
      </c>
    </row>
    <row r="12" spans="1:9" hidden="1" x14ac:dyDescent="0.2">
      <c r="A12" s="56"/>
      <c r="B12" s="62"/>
      <c r="C12" s="63"/>
      <c r="D12" s="64"/>
      <c r="E12" s="74"/>
      <c r="F12" s="74"/>
      <c r="G12" s="4"/>
      <c r="H12" s="5"/>
      <c r="I12" s="5" t="str">
        <f t="shared" si="0"/>
        <v/>
      </c>
    </row>
    <row r="13" spans="1:9" hidden="1" x14ac:dyDescent="0.2">
      <c r="A13" s="56"/>
      <c r="B13" s="62"/>
      <c r="C13" s="63"/>
      <c r="D13" s="64"/>
      <c r="E13" s="74"/>
      <c r="F13" s="74"/>
      <c r="G13" s="4"/>
      <c r="H13" s="5"/>
      <c r="I13" s="5" t="str">
        <f t="shared" si="0"/>
        <v/>
      </c>
    </row>
    <row r="14" spans="1:9" hidden="1" x14ac:dyDescent="0.2">
      <c r="A14" s="56"/>
      <c r="B14" s="62"/>
      <c r="C14" s="63"/>
      <c r="D14" s="64"/>
      <c r="E14" s="74"/>
      <c r="F14" s="74"/>
      <c r="G14" s="4"/>
      <c r="H14" s="5"/>
      <c r="I14" s="5" t="str">
        <f t="shared" si="0"/>
        <v/>
      </c>
    </row>
    <row r="15" spans="1:9" hidden="1" x14ac:dyDescent="0.2">
      <c r="A15" s="56"/>
      <c r="B15" s="62"/>
      <c r="C15" s="63"/>
      <c r="D15" s="64"/>
      <c r="E15" s="74"/>
      <c r="F15" s="74"/>
      <c r="G15" s="4"/>
      <c r="H15" s="5"/>
      <c r="I15" s="5" t="str">
        <f t="shared" si="0"/>
        <v/>
      </c>
    </row>
    <row r="16" spans="1:9" hidden="1" x14ac:dyDescent="0.2">
      <c r="A16" s="56"/>
      <c r="B16" s="62"/>
      <c r="C16" s="63"/>
      <c r="D16" s="64"/>
      <c r="E16" s="74"/>
      <c r="F16" s="74"/>
      <c r="G16" s="4"/>
      <c r="H16" s="5"/>
      <c r="I16" s="5" t="str">
        <f t="shared" si="0"/>
        <v/>
      </c>
    </row>
    <row r="17" spans="1:9" hidden="1" x14ac:dyDescent="0.2">
      <c r="A17" s="56"/>
      <c r="B17" s="65"/>
      <c r="C17" s="66"/>
      <c r="D17" s="67"/>
      <c r="E17" s="74"/>
      <c r="F17" s="74"/>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353.55339059327378</v>
      </c>
      <c r="C20" s="18">
        <f>IF(H23&lt;2,"N/A",(B20/D20))</f>
        <v>0.20203050891044216</v>
      </c>
      <c r="D20" s="19">
        <f>AVERAGE(H3:H17)</f>
        <v>1750</v>
      </c>
      <c r="E20" s="20" t="str">
        <f>IF(H23&lt;2,"N/A",(IF(C20&lt;=25%,"N/A",AVERAGE(I3:I17))))</f>
        <v>N/A</v>
      </c>
      <c r="F20" s="19">
        <f>MEDIAN(H3:H17)</f>
        <v>1750</v>
      </c>
      <c r="G20" s="21"/>
      <c r="H20" s="22"/>
      <c r="I20" s="22"/>
    </row>
    <row r="21" spans="1:9" x14ac:dyDescent="0.2">
      <c r="A21" s="23"/>
      <c r="B21" s="24"/>
      <c r="C21" s="24"/>
      <c r="D21" s="24"/>
      <c r="E21" s="24"/>
      <c r="F21" s="24"/>
      <c r="G21" s="25"/>
      <c r="H21" s="25"/>
      <c r="I21" s="25"/>
    </row>
    <row r="22" spans="1:9" x14ac:dyDescent="0.2">
      <c r="B22" s="76" t="s">
        <v>33</v>
      </c>
      <c r="C22" s="76"/>
      <c r="D22" s="77">
        <f>IF(C20&lt;=25%,D20,MIN(E20:F20))</f>
        <v>1750</v>
      </c>
      <c r="E22" s="77"/>
    </row>
    <row r="23" spans="1:9" x14ac:dyDescent="0.2">
      <c r="B23" s="76" t="s">
        <v>11</v>
      </c>
      <c r="C23" s="76"/>
      <c r="D23" s="77">
        <f>ROUND(D22,2)*F3</f>
        <v>10500</v>
      </c>
      <c r="E23" s="77"/>
      <c r="G23" s="34" t="s">
        <v>42</v>
      </c>
      <c r="H23" s="35">
        <f>COUNT(H3:H17)</f>
        <v>2</v>
      </c>
    </row>
    <row r="24" spans="1:9" x14ac:dyDescent="0.2">
      <c r="B24" s="28"/>
      <c r="C24" s="28"/>
      <c r="D24" s="22"/>
      <c r="E24" s="22"/>
    </row>
    <row r="26" spans="1:9" x14ac:dyDescent="0.2">
      <c r="A26" s="81" t="s">
        <v>29</v>
      </c>
      <c r="B26" s="82"/>
      <c r="C26" s="82"/>
      <c r="D26" s="82"/>
      <c r="E26" s="82"/>
      <c r="F26" s="82"/>
      <c r="G26" s="82"/>
      <c r="H26" s="82"/>
      <c r="I26" s="83"/>
    </row>
    <row r="27" spans="1:9" x14ac:dyDescent="0.2">
      <c r="A27" s="68" t="s">
        <v>30</v>
      </c>
      <c r="B27" s="69"/>
      <c r="C27" s="69"/>
      <c r="D27" s="69"/>
      <c r="E27" s="69"/>
      <c r="F27" s="69"/>
      <c r="G27" s="69"/>
      <c r="H27" s="69"/>
      <c r="I27" s="70"/>
    </row>
    <row r="28" spans="1:9" x14ac:dyDescent="0.2">
      <c r="A28" s="68" t="s">
        <v>31</v>
      </c>
      <c r="B28" s="69"/>
      <c r="C28" s="69"/>
      <c r="D28" s="69"/>
      <c r="E28" s="69"/>
      <c r="F28" s="69"/>
      <c r="G28" s="69"/>
      <c r="H28" s="69"/>
      <c r="I28" s="70"/>
    </row>
    <row r="29" spans="1:9" ht="25.5" customHeight="1" x14ac:dyDescent="0.2">
      <c r="A29" s="84" t="s">
        <v>27</v>
      </c>
      <c r="B29" s="85"/>
      <c r="C29" s="85"/>
      <c r="D29" s="85"/>
      <c r="E29" s="85"/>
      <c r="F29" s="85"/>
      <c r="G29" s="85"/>
      <c r="H29" s="85"/>
      <c r="I29" s="86"/>
    </row>
    <row r="30" spans="1:9" x14ac:dyDescent="0.2">
      <c r="A30" s="68" t="s">
        <v>28</v>
      </c>
      <c r="B30" s="69"/>
      <c r="C30" s="69"/>
      <c r="D30" s="69"/>
      <c r="E30" s="69"/>
      <c r="F30" s="69"/>
      <c r="G30" s="69"/>
      <c r="H30" s="69"/>
      <c r="I30" s="70"/>
    </row>
    <row r="31" spans="1:9" x14ac:dyDescent="0.2">
      <c r="A31" s="68" t="s">
        <v>32</v>
      </c>
      <c r="B31" s="69"/>
      <c r="C31" s="69"/>
      <c r="D31" s="69"/>
      <c r="E31" s="69"/>
      <c r="F31" s="69"/>
      <c r="G31" s="69"/>
      <c r="H31" s="69"/>
      <c r="I31" s="70"/>
    </row>
    <row r="32" spans="1:9" ht="25.5" customHeight="1" x14ac:dyDescent="0.2">
      <c r="A32" s="78" t="s">
        <v>34</v>
      </c>
      <c r="B32" s="79"/>
      <c r="C32" s="79"/>
      <c r="D32" s="79"/>
      <c r="E32" s="79"/>
      <c r="F32" s="79"/>
      <c r="G32" s="79"/>
      <c r="H32" s="79"/>
      <c r="I32" s="80"/>
    </row>
  </sheetData>
  <mergeCells count="17">
    <mergeCell ref="A28:I28"/>
    <mergeCell ref="A29:I29"/>
    <mergeCell ref="A30:I30"/>
    <mergeCell ref="A31:I31"/>
    <mergeCell ref="A32:I32"/>
    <mergeCell ref="A27:I27"/>
    <mergeCell ref="A1:I1"/>
    <mergeCell ref="A2:A17"/>
    <mergeCell ref="B2:D2"/>
    <mergeCell ref="B3:D17"/>
    <mergeCell ref="E3:E17"/>
    <mergeCell ref="F3:F17"/>
    <mergeCell ref="B22:C22"/>
    <mergeCell ref="D22:E22"/>
    <mergeCell ref="B23:C23"/>
    <mergeCell ref="D23:E23"/>
    <mergeCell ref="A26:I26"/>
  </mergeCells>
  <pageMargins left="0.511811024" right="0.511811024" top="0.78740157499999996" bottom="0.78740157499999996" header="0.31496062000000002" footer="0.31496062000000002"/>
  <pageSetup paperSize="9" scale="77"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zoomScaleNormal="100" zoomScaleSheetLayoutView="100" workbookViewId="0">
      <selection activeCell="K1" sqref="K1:N1048576"/>
    </sheetView>
  </sheetViews>
  <sheetFormatPr defaultRowHeight="12.75" x14ac:dyDescent="0.2"/>
  <cols>
    <col min="1" max="1" width="11.85546875" style="1" bestFit="1" customWidth="1"/>
    <col min="2" max="3" width="9.140625" style="1" customWidth="1"/>
    <col min="4" max="6" width="10.28515625" style="1" bestFit="1" customWidth="1"/>
    <col min="7" max="7" width="39.28515625" style="1" bestFit="1" customWidth="1"/>
    <col min="8" max="9" width="10.28515625" style="1" bestFit="1" customWidth="1"/>
    <col min="10" max="16384" width="9.140625" style="1"/>
  </cols>
  <sheetData>
    <row r="1" spans="1:11" ht="15.75" x14ac:dyDescent="0.25">
      <c r="A1" s="71" t="s">
        <v>25</v>
      </c>
      <c r="B1" s="72"/>
      <c r="C1" s="72"/>
      <c r="D1" s="72"/>
      <c r="E1" s="72"/>
      <c r="F1" s="72"/>
      <c r="G1" s="72"/>
      <c r="H1" s="72"/>
      <c r="I1" s="73"/>
    </row>
    <row r="2" spans="1:11" x14ac:dyDescent="0.2">
      <c r="A2" s="56" t="s">
        <v>43</v>
      </c>
      <c r="B2" s="56" t="s">
        <v>1</v>
      </c>
      <c r="C2" s="57"/>
      <c r="D2" s="58"/>
      <c r="E2" s="38" t="s">
        <v>2</v>
      </c>
      <c r="F2" s="38" t="s">
        <v>3</v>
      </c>
      <c r="G2" s="38" t="s">
        <v>4</v>
      </c>
      <c r="H2" s="3" t="s">
        <v>5</v>
      </c>
      <c r="I2" s="26" t="s">
        <v>23</v>
      </c>
    </row>
    <row r="3" spans="1:11" x14ac:dyDescent="0.2">
      <c r="A3" s="56"/>
      <c r="B3" s="59" t="s">
        <v>68</v>
      </c>
      <c r="C3" s="60"/>
      <c r="D3" s="61"/>
      <c r="E3" s="74" t="s">
        <v>10</v>
      </c>
      <c r="F3" s="75">
        <v>45</v>
      </c>
      <c r="G3" s="4" t="s">
        <v>80</v>
      </c>
      <c r="H3" s="5">
        <v>50</v>
      </c>
      <c r="I3" s="5">
        <f>IF(H3="","",(IF($C$20&lt;25%,"N/A",IF(H3&lt;=($D$20+$B$20),H3,"Descartado"))))</f>
        <v>50</v>
      </c>
    </row>
    <row r="4" spans="1:11" x14ac:dyDescent="0.2">
      <c r="A4" s="56"/>
      <c r="B4" s="62"/>
      <c r="C4" s="63"/>
      <c r="D4" s="64"/>
      <c r="E4" s="74"/>
      <c r="F4" s="74"/>
      <c r="G4" s="4" t="s">
        <v>81</v>
      </c>
      <c r="H4" s="5">
        <v>150</v>
      </c>
      <c r="I4" s="5" t="str">
        <f t="shared" ref="I4:I17" si="0">IF(H4="","",(IF($C$20&lt;25%,"N/A",IF(H4&lt;=($D$20+$B$20),H4,"Descartado"))))</f>
        <v>Descartado</v>
      </c>
    </row>
    <row r="5" spans="1:11" x14ac:dyDescent="0.2">
      <c r="A5" s="56"/>
      <c r="B5" s="62"/>
      <c r="C5" s="63"/>
      <c r="D5" s="64"/>
      <c r="E5" s="74"/>
      <c r="F5" s="74"/>
      <c r="G5" s="4" t="s">
        <v>82</v>
      </c>
      <c r="H5" s="5">
        <v>43.06</v>
      </c>
      <c r="I5" s="5">
        <f t="shared" si="0"/>
        <v>43.06</v>
      </c>
      <c r="K5" s="5"/>
    </row>
    <row r="6" spans="1:11" x14ac:dyDescent="0.2">
      <c r="A6" s="56"/>
      <c r="B6" s="62"/>
      <c r="C6" s="63"/>
      <c r="D6" s="64"/>
      <c r="E6" s="74"/>
      <c r="F6" s="74"/>
      <c r="G6" s="4" t="s">
        <v>83</v>
      </c>
      <c r="H6" s="5">
        <v>43.06</v>
      </c>
      <c r="I6" s="5">
        <f t="shared" si="0"/>
        <v>43.06</v>
      </c>
      <c r="K6" s="5"/>
    </row>
    <row r="7" spans="1:11" x14ac:dyDescent="0.2">
      <c r="A7" s="56"/>
      <c r="B7" s="62"/>
      <c r="C7" s="63"/>
      <c r="D7" s="64"/>
      <c r="E7" s="74"/>
      <c r="F7" s="74"/>
      <c r="G7" s="4" t="s">
        <v>84</v>
      </c>
      <c r="H7" s="5">
        <v>44.86</v>
      </c>
      <c r="I7" s="5">
        <f t="shared" si="0"/>
        <v>44.86</v>
      </c>
      <c r="K7" s="5"/>
    </row>
    <row r="8" spans="1:11" x14ac:dyDescent="0.2">
      <c r="A8" s="56"/>
      <c r="B8" s="62"/>
      <c r="C8" s="63"/>
      <c r="D8" s="64"/>
      <c r="E8" s="74"/>
      <c r="F8" s="74"/>
      <c r="G8" s="4"/>
      <c r="H8" s="5"/>
      <c r="I8" s="5" t="str">
        <f t="shared" si="0"/>
        <v/>
      </c>
    </row>
    <row r="9" spans="1:11" x14ac:dyDescent="0.2">
      <c r="A9" s="56"/>
      <c r="B9" s="62"/>
      <c r="C9" s="63"/>
      <c r="D9" s="64"/>
      <c r="E9" s="74"/>
      <c r="F9" s="74"/>
      <c r="G9" s="4"/>
      <c r="H9" s="5"/>
      <c r="I9" s="5" t="str">
        <f t="shared" si="0"/>
        <v/>
      </c>
    </row>
    <row r="10" spans="1:11" x14ac:dyDescent="0.2">
      <c r="A10" s="56"/>
      <c r="B10" s="62"/>
      <c r="C10" s="63"/>
      <c r="D10" s="64"/>
      <c r="E10" s="74"/>
      <c r="F10" s="74"/>
      <c r="G10" s="4"/>
      <c r="H10" s="5"/>
      <c r="I10" s="5" t="str">
        <f t="shared" si="0"/>
        <v/>
      </c>
    </row>
    <row r="11" spans="1:11" x14ac:dyDescent="0.2">
      <c r="A11" s="56"/>
      <c r="B11" s="62"/>
      <c r="C11" s="63"/>
      <c r="D11" s="64"/>
      <c r="E11" s="74"/>
      <c r="F11" s="74"/>
      <c r="G11" s="4"/>
      <c r="H11" s="5"/>
      <c r="I11" s="5" t="str">
        <f t="shared" si="0"/>
        <v/>
      </c>
    </row>
    <row r="12" spans="1:11" ht="6" customHeight="1" x14ac:dyDescent="0.2">
      <c r="A12" s="56"/>
      <c r="B12" s="62"/>
      <c r="C12" s="63"/>
      <c r="D12" s="64"/>
      <c r="E12" s="74"/>
      <c r="F12" s="74"/>
      <c r="G12" s="4"/>
      <c r="H12" s="5"/>
      <c r="I12" s="5" t="str">
        <f t="shared" si="0"/>
        <v/>
      </c>
    </row>
    <row r="13" spans="1:11" hidden="1" x14ac:dyDescent="0.2">
      <c r="A13" s="56"/>
      <c r="B13" s="62"/>
      <c r="C13" s="63"/>
      <c r="D13" s="64"/>
      <c r="E13" s="74"/>
      <c r="F13" s="74"/>
      <c r="G13" s="4"/>
      <c r="H13" s="5"/>
      <c r="I13" s="5" t="str">
        <f t="shared" si="0"/>
        <v/>
      </c>
    </row>
    <row r="14" spans="1:11" hidden="1" x14ac:dyDescent="0.2">
      <c r="A14" s="56"/>
      <c r="B14" s="62"/>
      <c r="C14" s="63"/>
      <c r="D14" s="64"/>
      <c r="E14" s="74"/>
      <c r="F14" s="74"/>
      <c r="G14" s="4"/>
      <c r="H14" s="5"/>
      <c r="I14" s="5" t="str">
        <f t="shared" si="0"/>
        <v/>
      </c>
    </row>
    <row r="15" spans="1:11" hidden="1" x14ac:dyDescent="0.2">
      <c r="A15" s="56"/>
      <c r="B15" s="62"/>
      <c r="C15" s="63"/>
      <c r="D15" s="64"/>
      <c r="E15" s="74"/>
      <c r="F15" s="74"/>
      <c r="G15" s="4"/>
      <c r="H15" s="5"/>
      <c r="I15" s="5" t="str">
        <f t="shared" si="0"/>
        <v/>
      </c>
    </row>
    <row r="16" spans="1:11" hidden="1" x14ac:dyDescent="0.2">
      <c r="A16" s="56"/>
      <c r="B16" s="62"/>
      <c r="C16" s="63"/>
      <c r="D16" s="64"/>
      <c r="E16" s="74"/>
      <c r="F16" s="74"/>
      <c r="G16" s="4"/>
      <c r="H16" s="5"/>
      <c r="I16" s="5" t="str">
        <f t="shared" si="0"/>
        <v/>
      </c>
    </row>
    <row r="17" spans="1:9" hidden="1" x14ac:dyDescent="0.2">
      <c r="A17" s="56"/>
      <c r="B17" s="65"/>
      <c r="C17" s="66"/>
      <c r="D17" s="67"/>
      <c r="E17" s="74"/>
      <c r="F17" s="74"/>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46.933982145136589</v>
      </c>
      <c r="C20" s="18">
        <f>IF(H23&lt;2,"N/A",(B20/D20))</f>
        <v>0.7090153807652515</v>
      </c>
      <c r="D20" s="19">
        <f>AVERAGE(H3:H17)</f>
        <v>66.195999999999998</v>
      </c>
      <c r="E20" s="20">
        <f>IF(H23&lt;2,"N/A",(IF(C20&lt;=25%,"N/A",AVERAGE(I3:I17))))</f>
        <v>45.245000000000005</v>
      </c>
      <c r="F20" s="19">
        <f>MEDIAN(H3:H17)</f>
        <v>44.86</v>
      </c>
      <c r="G20" s="21"/>
      <c r="H20" s="22"/>
      <c r="I20" s="22"/>
    </row>
    <row r="21" spans="1:9" x14ac:dyDescent="0.2">
      <c r="A21" s="23"/>
      <c r="B21" s="24"/>
      <c r="C21" s="24"/>
      <c r="D21" s="24"/>
      <c r="E21" s="24"/>
      <c r="F21" s="24"/>
      <c r="G21" s="25"/>
      <c r="H21" s="25"/>
      <c r="I21" s="25"/>
    </row>
    <row r="22" spans="1:9" x14ac:dyDescent="0.2">
      <c r="B22" s="76" t="s">
        <v>33</v>
      </c>
      <c r="C22" s="76"/>
      <c r="D22" s="77">
        <f>IF(C20&lt;=25%,D20,MIN(E20:F20))</f>
        <v>44.86</v>
      </c>
      <c r="E22" s="77"/>
    </row>
    <row r="23" spans="1:9" x14ac:dyDescent="0.2">
      <c r="B23" s="76" t="s">
        <v>11</v>
      </c>
      <c r="C23" s="76"/>
      <c r="D23" s="77">
        <f>ROUND(D22,2)*F3</f>
        <v>2018.7</v>
      </c>
      <c r="E23" s="77"/>
      <c r="G23" s="34" t="s">
        <v>42</v>
      </c>
      <c r="H23" s="35">
        <f>COUNT(H3:H17)</f>
        <v>5</v>
      </c>
    </row>
    <row r="24" spans="1:9" x14ac:dyDescent="0.2">
      <c r="B24" s="28"/>
      <c r="C24" s="28"/>
      <c r="D24" s="22"/>
      <c r="E24" s="22"/>
    </row>
    <row r="26" spans="1:9" x14ac:dyDescent="0.2">
      <c r="A26" s="81" t="s">
        <v>29</v>
      </c>
      <c r="B26" s="82"/>
      <c r="C26" s="82"/>
      <c r="D26" s="82"/>
      <c r="E26" s="82"/>
      <c r="F26" s="82"/>
      <c r="G26" s="82"/>
      <c r="H26" s="82"/>
      <c r="I26" s="83"/>
    </row>
    <row r="27" spans="1:9" x14ac:dyDescent="0.2">
      <c r="A27" s="68" t="s">
        <v>30</v>
      </c>
      <c r="B27" s="69"/>
      <c r="C27" s="69"/>
      <c r="D27" s="69"/>
      <c r="E27" s="69"/>
      <c r="F27" s="69"/>
      <c r="G27" s="69"/>
      <c r="H27" s="69"/>
      <c r="I27" s="70"/>
    </row>
    <row r="28" spans="1:9" x14ac:dyDescent="0.2">
      <c r="A28" s="68" t="s">
        <v>31</v>
      </c>
      <c r="B28" s="69"/>
      <c r="C28" s="69"/>
      <c r="D28" s="69"/>
      <c r="E28" s="69"/>
      <c r="F28" s="69"/>
      <c r="G28" s="69"/>
      <c r="H28" s="69"/>
      <c r="I28" s="70"/>
    </row>
    <row r="29" spans="1:9" ht="25.5" customHeight="1" x14ac:dyDescent="0.2">
      <c r="A29" s="84" t="s">
        <v>27</v>
      </c>
      <c r="B29" s="85"/>
      <c r="C29" s="85"/>
      <c r="D29" s="85"/>
      <c r="E29" s="85"/>
      <c r="F29" s="85"/>
      <c r="G29" s="85"/>
      <c r="H29" s="85"/>
      <c r="I29" s="86"/>
    </row>
    <row r="30" spans="1:9" x14ac:dyDescent="0.2">
      <c r="A30" s="68" t="s">
        <v>28</v>
      </c>
      <c r="B30" s="69"/>
      <c r="C30" s="69"/>
      <c r="D30" s="69"/>
      <c r="E30" s="69"/>
      <c r="F30" s="69"/>
      <c r="G30" s="69"/>
      <c r="H30" s="69"/>
      <c r="I30" s="70"/>
    </row>
    <row r="31" spans="1:9" x14ac:dyDescent="0.2">
      <c r="A31" s="68" t="s">
        <v>32</v>
      </c>
      <c r="B31" s="69"/>
      <c r="C31" s="69"/>
      <c r="D31" s="69"/>
      <c r="E31" s="69"/>
      <c r="F31" s="69"/>
      <c r="G31" s="69"/>
      <c r="H31" s="69"/>
      <c r="I31" s="70"/>
    </row>
    <row r="32" spans="1:9" ht="25.5" customHeight="1" x14ac:dyDescent="0.2">
      <c r="A32" s="78" t="s">
        <v>34</v>
      </c>
      <c r="B32" s="79"/>
      <c r="C32" s="79"/>
      <c r="D32" s="79"/>
      <c r="E32" s="79"/>
      <c r="F32" s="79"/>
      <c r="G32" s="79"/>
      <c r="H32" s="79"/>
      <c r="I32" s="80"/>
    </row>
    <row r="42" spans="8:8" x14ac:dyDescent="0.2">
      <c r="H42" s="1">
        <f>149*4</f>
        <v>596</v>
      </c>
    </row>
  </sheetData>
  <mergeCells count="17">
    <mergeCell ref="A28:I28"/>
    <mergeCell ref="A29:I29"/>
    <mergeCell ref="A30:I30"/>
    <mergeCell ref="A31:I31"/>
    <mergeCell ref="A32:I32"/>
    <mergeCell ref="A27:I27"/>
    <mergeCell ref="A1:I1"/>
    <mergeCell ref="A2:A17"/>
    <mergeCell ref="B2:D2"/>
    <mergeCell ref="B3:D17"/>
    <mergeCell ref="E3:E17"/>
    <mergeCell ref="F3:F17"/>
    <mergeCell ref="B22:C22"/>
    <mergeCell ref="D22:E22"/>
    <mergeCell ref="B23:C23"/>
    <mergeCell ref="D23:E23"/>
    <mergeCell ref="A26:I26"/>
  </mergeCells>
  <pageMargins left="0.511811024" right="0.511811024" top="0.78740157499999996" bottom="0.78740157499999996" header="0.31496062000000002" footer="0.31496062000000002"/>
  <pageSetup paperSize="9" scale="66"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K1" sqref="K1:N1048576"/>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71" t="s">
        <v>25</v>
      </c>
      <c r="B1" s="72"/>
      <c r="C1" s="72"/>
      <c r="D1" s="72"/>
      <c r="E1" s="72"/>
      <c r="F1" s="72"/>
      <c r="G1" s="72"/>
      <c r="H1" s="72"/>
      <c r="I1" s="73"/>
    </row>
    <row r="2" spans="1:9" x14ac:dyDescent="0.2">
      <c r="A2" s="56" t="s">
        <v>44</v>
      </c>
      <c r="B2" s="56" t="s">
        <v>1</v>
      </c>
      <c r="C2" s="57"/>
      <c r="D2" s="58"/>
      <c r="E2" s="38" t="s">
        <v>2</v>
      </c>
      <c r="F2" s="38" t="s">
        <v>3</v>
      </c>
      <c r="G2" s="38" t="s">
        <v>4</v>
      </c>
      <c r="H2" s="3" t="s">
        <v>5</v>
      </c>
      <c r="I2" s="26" t="s">
        <v>23</v>
      </c>
    </row>
    <row r="3" spans="1:9" ht="12.75" customHeight="1" x14ac:dyDescent="0.2">
      <c r="A3" s="56"/>
      <c r="B3" s="59" t="s">
        <v>69</v>
      </c>
      <c r="C3" s="60"/>
      <c r="D3" s="61"/>
      <c r="E3" s="74" t="s">
        <v>10</v>
      </c>
      <c r="F3" s="75">
        <v>100</v>
      </c>
      <c r="G3" s="4" t="s">
        <v>80</v>
      </c>
      <c r="H3" s="5">
        <v>200</v>
      </c>
      <c r="I3" s="5" t="str">
        <f>IF(H3="","",(IF($C$20&lt;25%,"N/A",IF(H3&lt;=($D$20+$B$20),H3,"Descartado"))))</f>
        <v>Descartado</v>
      </c>
    </row>
    <row r="4" spans="1:9" x14ac:dyDescent="0.2">
      <c r="A4" s="56"/>
      <c r="B4" s="62"/>
      <c r="C4" s="63"/>
      <c r="D4" s="64"/>
      <c r="E4" s="74"/>
      <c r="F4" s="74"/>
      <c r="G4" s="4" t="s">
        <v>81</v>
      </c>
      <c r="H4" s="5">
        <v>150</v>
      </c>
      <c r="I4" s="5">
        <f t="shared" ref="I4:I17" si="0">IF(H4="","",(IF($C$20&lt;25%,"N/A",IF(H4&lt;=($D$20+$B$20),H4,"Descartado"))))</f>
        <v>150</v>
      </c>
    </row>
    <row r="5" spans="1:9" x14ac:dyDescent="0.2">
      <c r="A5" s="56"/>
      <c r="B5" s="62"/>
      <c r="C5" s="63"/>
      <c r="D5" s="64"/>
      <c r="E5" s="74"/>
      <c r="F5" s="74"/>
      <c r="G5" s="4" t="s">
        <v>82</v>
      </c>
      <c r="H5" s="5">
        <v>59.21</v>
      </c>
      <c r="I5" s="5">
        <f t="shared" si="0"/>
        <v>59.21</v>
      </c>
    </row>
    <row r="6" spans="1:9" x14ac:dyDescent="0.2">
      <c r="A6" s="56"/>
      <c r="B6" s="62"/>
      <c r="C6" s="63"/>
      <c r="D6" s="64"/>
      <c r="E6" s="74"/>
      <c r="F6" s="74"/>
      <c r="G6" s="4" t="s">
        <v>83</v>
      </c>
      <c r="H6" s="5">
        <v>59.21</v>
      </c>
      <c r="I6" s="5">
        <f t="shared" si="0"/>
        <v>59.21</v>
      </c>
    </row>
    <row r="7" spans="1:9" x14ac:dyDescent="0.2">
      <c r="A7" s="56"/>
      <c r="B7" s="62"/>
      <c r="C7" s="63"/>
      <c r="D7" s="64"/>
      <c r="E7" s="74"/>
      <c r="F7" s="74"/>
      <c r="G7" s="4" t="s">
        <v>84</v>
      </c>
      <c r="H7" s="5">
        <v>64.59</v>
      </c>
      <c r="I7" s="5">
        <f t="shared" si="0"/>
        <v>64.59</v>
      </c>
    </row>
    <row r="8" spans="1:9" hidden="1" x14ac:dyDescent="0.2">
      <c r="A8" s="56"/>
      <c r="B8" s="62"/>
      <c r="C8" s="63"/>
      <c r="D8" s="64"/>
      <c r="E8" s="74"/>
      <c r="F8" s="74"/>
      <c r="G8" s="4"/>
      <c r="H8" s="5"/>
      <c r="I8" s="5" t="str">
        <f t="shared" si="0"/>
        <v/>
      </c>
    </row>
    <row r="9" spans="1:9" hidden="1" x14ac:dyDescent="0.2">
      <c r="A9" s="56"/>
      <c r="B9" s="62"/>
      <c r="C9" s="63"/>
      <c r="D9" s="64"/>
      <c r="E9" s="74"/>
      <c r="F9" s="74"/>
      <c r="G9" s="4"/>
      <c r="H9" s="5"/>
      <c r="I9" s="5" t="str">
        <f t="shared" si="0"/>
        <v/>
      </c>
    </row>
    <row r="10" spans="1:9" hidden="1" x14ac:dyDescent="0.2">
      <c r="A10" s="56"/>
      <c r="B10" s="62"/>
      <c r="C10" s="63"/>
      <c r="D10" s="64"/>
      <c r="E10" s="74"/>
      <c r="F10" s="74"/>
      <c r="G10" s="4"/>
      <c r="H10" s="5"/>
      <c r="I10" s="5" t="str">
        <f t="shared" si="0"/>
        <v/>
      </c>
    </row>
    <row r="11" spans="1:9" hidden="1" x14ac:dyDescent="0.2">
      <c r="A11" s="56"/>
      <c r="B11" s="62"/>
      <c r="C11" s="63"/>
      <c r="D11" s="64"/>
      <c r="E11" s="74"/>
      <c r="F11" s="74"/>
      <c r="G11" s="4"/>
      <c r="H11" s="5"/>
      <c r="I11" s="5" t="str">
        <f t="shared" si="0"/>
        <v/>
      </c>
    </row>
    <row r="12" spans="1:9" hidden="1" x14ac:dyDescent="0.2">
      <c r="A12" s="56"/>
      <c r="B12" s="62"/>
      <c r="C12" s="63"/>
      <c r="D12" s="64"/>
      <c r="E12" s="74"/>
      <c r="F12" s="74"/>
      <c r="G12" s="4"/>
      <c r="H12" s="5"/>
      <c r="I12" s="5" t="str">
        <f t="shared" si="0"/>
        <v/>
      </c>
    </row>
    <row r="13" spans="1:9" hidden="1" x14ac:dyDescent="0.2">
      <c r="A13" s="56"/>
      <c r="B13" s="62"/>
      <c r="C13" s="63"/>
      <c r="D13" s="64"/>
      <c r="E13" s="74"/>
      <c r="F13" s="74"/>
      <c r="G13" s="4"/>
      <c r="H13" s="5"/>
      <c r="I13" s="5" t="str">
        <f t="shared" si="0"/>
        <v/>
      </c>
    </row>
    <row r="14" spans="1:9" hidden="1" x14ac:dyDescent="0.2">
      <c r="A14" s="56"/>
      <c r="B14" s="62"/>
      <c r="C14" s="63"/>
      <c r="D14" s="64"/>
      <c r="E14" s="74"/>
      <c r="F14" s="74"/>
      <c r="G14" s="4"/>
      <c r="H14" s="5"/>
      <c r="I14" s="5" t="str">
        <f t="shared" si="0"/>
        <v/>
      </c>
    </row>
    <row r="15" spans="1:9" hidden="1" x14ac:dyDescent="0.2">
      <c r="A15" s="56"/>
      <c r="B15" s="62"/>
      <c r="C15" s="63"/>
      <c r="D15" s="64"/>
      <c r="E15" s="74"/>
      <c r="F15" s="74"/>
      <c r="G15" s="4"/>
      <c r="H15" s="5"/>
      <c r="I15" s="5" t="str">
        <f t="shared" si="0"/>
        <v/>
      </c>
    </row>
    <row r="16" spans="1:9" hidden="1" x14ac:dyDescent="0.2">
      <c r="A16" s="56"/>
      <c r="B16" s="62"/>
      <c r="C16" s="63"/>
      <c r="D16" s="64"/>
      <c r="E16" s="74"/>
      <c r="F16" s="74"/>
      <c r="G16" s="4"/>
      <c r="H16" s="5"/>
      <c r="I16" s="5" t="str">
        <f t="shared" si="0"/>
        <v/>
      </c>
    </row>
    <row r="17" spans="1:9" hidden="1" x14ac:dyDescent="0.2">
      <c r="A17" s="56"/>
      <c r="B17" s="65"/>
      <c r="C17" s="66"/>
      <c r="D17" s="67"/>
      <c r="E17" s="74"/>
      <c r="F17" s="74"/>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64.92993200366071</v>
      </c>
      <c r="C20" s="18">
        <f>IF(H23&lt;2,"N/A",(B20/D20))</f>
        <v>0.60908737175344463</v>
      </c>
      <c r="D20" s="19">
        <f>AVERAGE(H3:H17)</f>
        <v>106.602</v>
      </c>
      <c r="E20" s="20">
        <f>IF(H23&lt;2,"N/A",(IF(C20&lt;=25%,"N/A",AVERAGE(I3:I17))))</f>
        <v>83.252499999999998</v>
      </c>
      <c r="F20" s="19">
        <f>MEDIAN(H3:H17)</f>
        <v>64.59</v>
      </c>
      <c r="G20" s="21"/>
      <c r="H20" s="22"/>
      <c r="I20" s="22"/>
    </row>
    <row r="21" spans="1:9" x14ac:dyDescent="0.2">
      <c r="A21" s="23"/>
      <c r="B21" s="24"/>
      <c r="C21" s="24"/>
      <c r="D21" s="24"/>
      <c r="E21" s="24"/>
      <c r="F21" s="24"/>
      <c r="G21" s="25"/>
      <c r="H21" s="25"/>
      <c r="I21" s="25"/>
    </row>
    <row r="22" spans="1:9" x14ac:dyDescent="0.2">
      <c r="B22" s="76" t="s">
        <v>33</v>
      </c>
      <c r="C22" s="76"/>
      <c r="D22" s="77">
        <f>IF(C20&lt;=25%,D20,MIN(E20:F20))</f>
        <v>64.59</v>
      </c>
      <c r="E22" s="77"/>
    </row>
    <row r="23" spans="1:9" x14ac:dyDescent="0.2">
      <c r="B23" s="76" t="s">
        <v>11</v>
      </c>
      <c r="C23" s="76"/>
      <c r="D23" s="77">
        <f>ROUND(D22,2)*F3</f>
        <v>6459</v>
      </c>
      <c r="E23" s="77"/>
      <c r="G23" s="34" t="s">
        <v>42</v>
      </c>
      <c r="H23" s="35">
        <f>COUNT(H3:H17)</f>
        <v>5</v>
      </c>
    </row>
    <row r="24" spans="1:9" x14ac:dyDescent="0.2">
      <c r="B24" s="28"/>
      <c r="C24" s="28"/>
      <c r="D24" s="22"/>
      <c r="E24" s="22"/>
    </row>
    <row r="26" spans="1:9" x14ac:dyDescent="0.2">
      <c r="A26" s="81" t="s">
        <v>29</v>
      </c>
      <c r="B26" s="82"/>
      <c r="C26" s="82"/>
      <c r="D26" s="82"/>
      <c r="E26" s="82"/>
      <c r="F26" s="82"/>
      <c r="G26" s="82"/>
      <c r="H26" s="82"/>
      <c r="I26" s="83"/>
    </row>
    <row r="27" spans="1:9" x14ac:dyDescent="0.2">
      <c r="A27" s="68" t="s">
        <v>30</v>
      </c>
      <c r="B27" s="69"/>
      <c r="C27" s="69"/>
      <c r="D27" s="69"/>
      <c r="E27" s="69"/>
      <c r="F27" s="69"/>
      <c r="G27" s="69"/>
      <c r="H27" s="69"/>
      <c r="I27" s="70"/>
    </row>
    <row r="28" spans="1:9" x14ac:dyDescent="0.2">
      <c r="A28" s="68" t="s">
        <v>31</v>
      </c>
      <c r="B28" s="69"/>
      <c r="C28" s="69"/>
      <c r="D28" s="69"/>
      <c r="E28" s="69"/>
      <c r="F28" s="69"/>
      <c r="G28" s="69"/>
      <c r="H28" s="69"/>
      <c r="I28" s="70"/>
    </row>
    <row r="29" spans="1:9" ht="25.5" customHeight="1" x14ac:dyDescent="0.2">
      <c r="A29" s="84" t="s">
        <v>27</v>
      </c>
      <c r="B29" s="85"/>
      <c r="C29" s="85"/>
      <c r="D29" s="85"/>
      <c r="E29" s="85"/>
      <c r="F29" s="85"/>
      <c r="G29" s="85"/>
      <c r="H29" s="85"/>
      <c r="I29" s="86"/>
    </row>
    <row r="30" spans="1:9" x14ac:dyDescent="0.2">
      <c r="A30" s="68" t="s">
        <v>28</v>
      </c>
      <c r="B30" s="69"/>
      <c r="C30" s="69"/>
      <c r="D30" s="69"/>
      <c r="E30" s="69"/>
      <c r="F30" s="69"/>
      <c r="G30" s="69"/>
      <c r="H30" s="69"/>
      <c r="I30" s="70"/>
    </row>
    <row r="31" spans="1:9" x14ac:dyDescent="0.2">
      <c r="A31" s="68" t="s">
        <v>32</v>
      </c>
      <c r="B31" s="69"/>
      <c r="C31" s="69"/>
      <c r="D31" s="69"/>
      <c r="E31" s="69"/>
      <c r="F31" s="69"/>
      <c r="G31" s="69"/>
      <c r="H31" s="69"/>
      <c r="I31" s="70"/>
    </row>
    <row r="32" spans="1:9" ht="25.5" customHeight="1" x14ac:dyDescent="0.2">
      <c r="A32" s="78" t="s">
        <v>34</v>
      </c>
      <c r="B32" s="79"/>
      <c r="C32" s="79"/>
      <c r="D32" s="79"/>
      <c r="E32" s="79"/>
      <c r="F32" s="79"/>
      <c r="G32" s="79"/>
      <c r="H32" s="79"/>
      <c r="I32" s="80"/>
    </row>
  </sheetData>
  <mergeCells count="17">
    <mergeCell ref="A28:I28"/>
    <mergeCell ref="A29:I29"/>
    <mergeCell ref="A30:I30"/>
    <mergeCell ref="A31:I31"/>
    <mergeCell ref="A32:I32"/>
    <mergeCell ref="A27:I27"/>
    <mergeCell ref="A1:I1"/>
    <mergeCell ref="A2:A17"/>
    <mergeCell ref="B2:D2"/>
    <mergeCell ref="B3:D17"/>
    <mergeCell ref="E3:E17"/>
    <mergeCell ref="F3:F17"/>
    <mergeCell ref="B22:C22"/>
    <mergeCell ref="D22:E22"/>
    <mergeCell ref="B23:C23"/>
    <mergeCell ref="D23:E23"/>
    <mergeCell ref="A26:I26"/>
  </mergeCells>
  <pageMargins left="0.511811024" right="0.511811024" top="0.78740157499999996" bottom="0.78740157499999996" header="0.31496062000000002" footer="0.31496062000000002"/>
  <pageSetup paperSize="9" scale="77"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L29" sqref="L29"/>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71" t="s">
        <v>25</v>
      </c>
      <c r="B1" s="72"/>
      <c r="C1" s="72"/>
      <c r="D1" s="72"/>
      <c r="E1" s="72"/>
      <c r="F1" s="72"/>
      <c r="G1" s="72"/>
      <c r="H1" s="72"/>
      <c r="I1" s="73"/>
    </row>
    <row r="2" spans="1:9" x14ac:dyDescent="0.2">
      <c r="A2" s="56" t="s">
        <v>45</v>
      </c>
      <c r="B2" s="56" t="s">
        <v>1</v>
      </c>
      <c r="C2" s="57"/>
      <c r="D2" s="58"/>
      <c r="E2" s="38" t="s">
        <v>2</v>
      </c>
      <c r="F2" s="38" t="s">
        <v>3</v>
      </c>
      <c r="G2" s="38" t="s">
        <v>4</v>
      </c>
      <c r="H2" s="3" t="s">
        <v>5</v>
      </c>
      <c r="I2" s="26" t="s">
        <v>23</v>
      </c>
    </row>
    <row r="3" spans="1:9" ht="12.75" customHeight="1" x14ac:dyDescent="0.2">
      <c r="A3" s="56"/>
      <c r="B3" s="59" t="s">
        <v>70</v>
      </c>
      <c r="C3" s="60"/>
      <c r="D3" s="61"/>
      <c r="E3" s="74" t="s">
        <v>10</v>
      </c>
      <c r="F3" s="75">
        <v>20</v>
      </c>
      <c r="G3" s="4" t="s">
        <v>80</v>
      </c>
      <c r="H3" s="5">
        <v>250</v>
      </c>
      <c r="I3" s="5">
        <f>IF(H3="","",(IF($C$20&lt;25%,"N/A",IF(H3&lt;=($D$20+$B$20),H3,"Descartado"))))</f>
        <v>250</v>
      </c>
    </row>
    <row r="4" spans="1:9" x14ac:dyDescent="0.2">
      <c r="A4" s="56"/>
      <c r="B4" s="62"/>
      <c r="C4" s="63"/>
      <c r="D4" s="64"/>
      <c r="E4" s="74"/>
      <c r="F4" s="74"/>
      <c r="G4" s="4" t="s">
        <v>81</v>
      </c>
      <c r="H4" s="5">
        <v>300</v>
      </c>
      <c r="I4" s="5" t="str">
        <f t="shared" ref="I4:I17" si="0">IF(H4="","",(IF($C$20&lt;25%,"N/A",IF(H4&lt;=($D$20+$B$20),H4,"Descartado"))))</f>
        <v>Descartado</v>
      </c>
    </row>
    <row r="5" spans="1:9" x14ac:dyDescent="0.2">
      <c r="A5" s="56"/>
      <c r="B5" s="62"/>
      <c r="C5" s="63"/>
      <c r="D5" s="64"/>
      <c r="E5" s="74"/>
      <c r="F5" s="74"/>
      <c r="G5" s="4" t="s">
        <v>82</v>
      </c>
      <c r="H5" s="5">
        <v>112.37</v>
      </c>
      <c r="I5" s="5">
        <f t="shared" si="0"/>
        <v>112.37</v>
      </c>
    </row>
    <row r="6" spans="1:9" x14ac:dyDescent="0.2">
      <c r="A6" s="56"/>
      <c r="B6" s="62"/>
      <c r="C6" s="63"/>
      <c r="D6" s="64"/>
      <c r="E6" s="74"/>
      <c r="F6" s="74"/>
      <c r="G6" s="4" t="s">
        <v>83</v>
      </c>
      <c r="H6" s="5">
        <v>112.37</v>
      </c>
      <c r="I6" s="5">
        <f t="shared" si="0"/>
        <v>112.37</v>
      </c>
    </row>
    <row r="7" spans="1:9" ht="11.25" customHeight="1" x14ac:dyDescent="0.2">
      <c r="A7" s="56"/>
      <c r="B7" s="62"/>
      <c r="C7" s="63"/>
      <c r="D7" s="64"/>
      <c r="E7" s="74"/>
      <c r="F7" s="74"/>
      <c r="G7" s="4" t="s">
        <v>84</v>
      </c>
      <c r="H7" s="5">
        <v>123.13</v>
      </c>
      <c r="I7" s="5">
        <f t="shared" si="0"/>
        <v>123.13</v>
      </c>
    </row>
    <row r="8" spans="1:9" hidden="1" x14ac:dyDescent="0.2">
      <c r="A8" s="56"/>
      <c r="B8" s="62"/>
      <c r="C8" s="63"/>
      <c r="D8" s="64"/>
      <c r="E8" s="74"/>
      <c r="F8" s="74"/>
      <c r="G8" s="4"/>
      <c r="H8" s="5"/>
      <c r="I8" s="5" t="str">
        <f t="shared" si="0"/>
        <v/>
      </c>
    </row>
    <row r="9" spans="1:9" hidden="1" x14ac:dyDescent="0.2">
      <c r="A9" s="56"/>
      <c r="B9" s="62"/>
      <c r="C9" s="63"/>
      <c r="D9" s="64"/>
      <c r="E9" s="74"/>
      <c r="F9" s="74"/>
      <c r="G9" s="4"/>
      <c r="H9" s="5"/>
      <c r="I9" s="5" t="str">
        <f t="shared" si="0"/>
        <v/>
      </c>
    </row>
    <row r="10" spans="1:9" hidden="1" x14ac:dyDescent="0.2">
      <c r="A10" s="56"/>
      <c r="B10" s="62"/>
      <c r="C10" s="63"/>
      <c r="D10" s="64"/>
      <c r="E10" s="74"/>
      <c r="F10" s="74"/>
      <c r="G10" s="4"/>
      <c r="H10" s="5"/>
      <c r="I10" s="5" t="str">
        <f t="shared" si="0"/>
        <v/>
      </c>
    </row>
    <row r="11" spans="1:9" hidden="1" x14ac:dyDescent="0.2">
      <c r="A11" s="56"/>
      <c r="B11" s="62"/>
      <c r="C11" s="63"/>
      <c r="D11" s="64"/>
      <c r="E11" s="74"/>
      <c r="F11" s="74"/>
      <c r="G11" s="4"/>
      <c r="H11" s="5"/>
      <c r="I11" s="5" t="str">
        <f t="shared" si="0"/>
        <v/>
      </c>
    </row>
    <row r="12" spans="1:9" hidden="1" x14ac:dyDescent="0.2">
      <c r="A12" s="56"/>
      <c r="B12" s="62"/>
      <c r="C12" s="63"/>
      <c r="D12" s="64"/>
      <c r="E12" s="74"/>
      <c r="F12" s="74"/>
      <c r="G12" s="4"/>
      <c r="H12" s="5"/>
      <c r="I12" s="5" t="str">
        <f t="shared" si="0"/>
        <v/>
      </c>
    </row>
    <row r="13" spans="1:9" hidden="1" x14ac:dyDescent="0.2">
      <c r="A13" s="56"/>
      <c r="B13" s="62"/>
      <c r="C13" s="63"/>
      <c r="D13" s="64"/>
      <c r="E13" s="74"/>
      <c r="F13" s="74"/>
      <c r="G13" s="4"/>
      <c r="H13" s="5"/>
      <c r="I13" s="5" t="str">
        <f t="shared" si="0"/>
        <v/>
      </c>
    </row>
    <row r="14" spans="1:9" hidden="1" x14ac:dyDescent="0.2">
      <c r="A14" s="56"/>
      <c r="B14" s="62"/>
      <c r="C14" s="63"/>
      <c r="D14" s="64"/>
      <c r="E14" s="74"/>
      <c r="F14" s="74"/>
      <c r="G14" s="4"/>
      <c r="H14" s="5"/>
      <c r="I14" s="5" t="str">
        <f t="shared" si="0"/>
        <v/>
      </c>
    </row>
    <row r="15" spans="1:9" hidden="1" x14ac:dyDescent="0.2">
      <c r="A15" s="56"/>
      <c r="B15" s="62"/>
      <c r="C15" s="63"/>
      <c r="D15" s="64"/>
      <c r="E15" s="74"/>
      <c r="F15" s="74"/>
      <c r="G15" s="4"/>
      <c r="H15" s="5"/>
      <c r="I15" s="5" t="str">
        <f t="shared" si="0"/>
        <v/>
      </c>
    </row>
    <row r="16" spans="1:9" hidden="1" x14ac:dyDescent="0.2">
      <c r="A16" s="56"/>
      <c r="B16" s="62"/>
      <c r="C16" s="63"/>
      <c r="D16" s="64"/>
      <c r="E16" s="74"/>
      <c r="F16" s="74"/>
      <c r="G16" s="4"/>
      <c r="H16" s="5"/>
      <c r="I16" s="5" t="str">
        <f t="shared" si="0"/>
        <v/>
      </c>
    </row>
    <row r="17" spans="1:9" hidden="1" x14ac:dyDescent="0.2">
      <c r="A17" s="56"/>
      <c r="B17" s="65"/>
      <c r="C17" s="66"/>
      <c r="D17" s="67"/>
      <c r="E17" s="74"/>
      <c r="F17" s="74"/>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88.995678715317368</v>
      </c>
      <c r="C20" s="18">
        <f>IF(H23&lt;2,"N/A",(B20/D20))</f>
        <v>0.4955933415489846</v>
      </c>
      <c r="D20" s="19">
        <f>AVERAGE(H3:H17)</f>
        <v>179.57400000000001</v>
      </c>
      <c r="E20" s="20">
        <f>IF(H23&lt;2,"N/A",(IF(C20&lt;=25%,"N/A",AVERAGE(I3:I17))))</f>
        <v>149.4675</v>
      </c>
      <c r="F20" s="19">
        <f>MEDIAN(H3:H17)</f>
        <v>123.13</v>
      </c>
      <c r="G20" s="21"/>
      <c r="H20" s="22"/>
      <c r="I20" s="22"/>
    </row>
    <row r="21" spans="1:9" x14ac:dyDescent="0.2">
      <c r="A21" s="23"/>
      <c r="B21" s="24"/>
      <c r="C21" s="24"/>
      <c r="D21" s="24"/>
      <c r="E21" s="24"/>
      <c r="F21" s="24"/>
      <c r="G21" s="25"/>
      <c r="H21" s="25"/>
      <c r="I21" s="25"/>
    </row>
    <row r="22" spans="1:9" x14ac:dyDescent="0.2">
      <c r="B22" s="76" t="s">
        <v>33</v>
      </c>
      <c r="C22" s="76"/>
      <c r="D22" s="77">
        <f>IF(C20&lt;=25%,D20,MIN(E20:F20))</f>
        <v>123.13</v>
      </c>
      <c r="E22" s="77"/>
    </row>
    <row r="23" spans="1:9" x14ac:dyDescent="0.2">
      <c r="B23" s="76" t="s">
        <v>11</v>
      </c>
      <c r="C23" s="76"/>
      <c r="D23" s="77">
        <f>ROUND(D22,2)*F3</f>
        <v>2462.6</v>
      </c>
      <c r="E23" s="77"/>
      <c r="G23" s="34" t="s">
        <v>42</v>
      </c>
      <c r="H23" s="35">
        <f>COUNT(H3:H17)</f>
        <v>5</v>
      </c>
    </row>
    <row r="24" spans="1:9" x14ac:dyDescent="0.2">
      <c r="B24" s="28"/>
      <c r="C24" s="28"/>
      <c r="D24" s="22"/>
      <c r="E24" s="22"/>
    </row>
    <row r="26" spans="1:9" x14ac:dyDescent="0.2">
      <c r="A26" s="81" t="s">
        <v>29</v>
      </c>
      <c r="B26" s="82"/>
      <c r="C26" s="82"/>
      <c r="D26" s="82"/>
      <c r="E26" s="82"/>
      <c r="F26" s="82"/>
      <c r="G26" s="82"/>
      <c r="H26" s="82"/>
      <c r="I26" s="83"/>
    </row>
    <row r="27" spans="1:9" x14ac:dyDescent="0.2">
      <c r="A27" s="68" t="s">
        <v>30</v>
      </c>
      <c r="B27" s="69"/>
      <c r="C27" s="69"/>
      <c r="D27" s="69"/>
      <c r="E27" s="69"/>
      <c r="F27" s="69"/>
      <c r="G27" s="69"/>
      <c r="H27" s="69"/>
      <c r="I27" s="70"/>
    </row>
    <row r="28" spans="1:9" x14ac:dyDescent="0.2">
      <c r="A28" s="68" t="s">
        <v>31</v>
      </c>
      <c r="B28" s="69"/>
      <c r="C28" s="69"/>
      <c r="D28" s="69"/>
      <c r="E28" s="69"/>
      <c r="F28" s="69"/>
      <c r="G28" s="69"/>
      <c r="H28" s="69"/>
      <c r="I28" s="70"/>
    </row>
    <row r="29" spans="1:9" ht="25.5" customHeight="1" x14ac:dyDescent="0.2">
      <c r="A29" s="84" t="s">
        <v>27</v>
      </c>
      <c r="B29" s="85"/>
      <c r="C29" s="85"/>
      <c r="D29" s="85"/>
      <c r="E29" s="85"/>
      <c r="F29" s="85"/>
      <c r="G29" s="85"/>
      <c r="H29" s="85"/>
      <c r="I29" s="86"/>
    </row>
    <row r="30" spans="1:9" x14ac:dyDescent="0.2">
      <c r="A30" s="68" t="s">
        <v>28</v>
      </c>
      <c r="B30" s="69"/>
      <c r="C30" s="69"/>
      <c r="D30" s="69"/>
      <c r="E30" s="69"/>
      <c r="F30" s="69"/>
      <c r="G30" s="69"/>
      <c r="H30" s="69"/>
      <c r="I30" s="70"/>
    </row>
    <row r="31" spans="1:9" x14ac:dyDescent="0.2">
      <c r="A31" s="68" t="s">
        <v>32</v>
      </c>
      <c r="B31" s="69"/>
      <c r="C31" s="69"/>
      <c r="D31" s="69"/>
      <c r="E31" s="69"/>
      <c r="F31" s="69"/>
      <c r="G31" s="69"/>
      <c r="H31" s="69"/>
      <c r="I31" s="70"/>
    </row>
    <row r="32" spans="1:9" ht="25.5" customHeight="1" x14ac:dyDescent="0.2">
      <c r="A32" s="78" t="s">
        <v>34</v>
      </c>
      <c r="B32" s="79"/>
      <c r="C32" s="79"/>
      <c r="D32" s="79"/>
      <c r="E32" s="79"/>
      <c r="F32" s="79"/>
      <c r="G32" s="79"/>
      <c r="H32" s="79"/>
      <c r="I32" s="80"/>
    </row>
  </sheetData>
  <mergeCells count="17">
    <mergeCell ref="A28:I28"/>
    <mergeCell ref="A29:I29"/>
    <mergeCell ref="A30:I30"/>
    <mergeCell ref="A31:I31"/>
    <mergeCell ref="A32:I32"/>
    <mergeCell ref="A27:I27"/>
    <mergeCell ref="A1:I1"/>
    <mergeCell ref="A2:A17"/>
    <mergeCell ref="B2:D2"/>
    <mergeCell ref="B3:D17"/>
    <mergeCell ref="E3:E17"/>
    <mergeCell ref="F3:F17"/>
    <mergeCell ref="B22:C22"/>
    <mergeCell ref="D22:E22"/>
    <mergeCell ref="B23:C23"/>
    <mergeCell ref="D23:E23"/>
    <mergeCell ref="A26:I26"/>
  </mergeCells>
  <pageMargins left="0.511811024" right="0.511811024" top="0.78740157499999996" bottom="0.78740157499999996" header="0.31496062000000002" footer="0.31496062000000002"/>
  <pageSetup paperSize="9" scale="77"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K4" sqref="K4"/>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71" t="s">
        <v>25</v>
      </c>
      <c r="B1" s="72"/>
      <c r="C1" s="72"/>
      <c r="D1" s="72"/>
      <c r="E1" s="72"/>
      <c r="F1" s="72"/>
      <c r="G1" s="72"/>
      <c r="H1" s="72"/>
      <c r="I1" s="73"/>
    </row>
    <row r="2" spans="1:9" x14ac:dyDescent="0.2">
      <c r="A2" s="56" t="s">
        <v>46</v>
      </c>
      <c r="B2" s="56" t="s">
        <v>1</v>
      </c>
      <c r="C2" s="57"/>
      <c r="D2" s="58"/>
      <c r="E2" s="38" t="s">
        <v>2</v>
      </c>
      <c r="F2" s="38" t="s">
        <v>3</v>
      </c>
      <c r="G2" s="38" t="s">
        <v>4</v>
      </c>
      <c r="H2" s="3" t="s">
        <v>5</v>
      </c>
      <c r="I2" s="26" t="s">
        <v>23</v>
      </c>
    </row>
    <row r="3" spans="1:9" ht="12.75" customHeight="1" x14ac:dyDescent="0.2">
      <c r="A3" s="56"/>
      <c r="B3" s="59" t="s">
        <v>71</v>
      </c>
      <c r="C3" s="60"/>
      <c r="D3" s="61"/>
      <c r="E3" s="74" t="s">
        <v>10</v>
      </c>
      <c r="F3" s="75">
        <v>25</v>
      </c>
      <c r="G3" s="4" t="s">
        <v>80</v>
      </c>
      <c r="H3" s="5">
        <v>650</v>
      </c>
      <c r="I3" s="5">
        <f>IF(H3="","",(IF($C$20&lt;25%,"N/A",IF(H3&lt;=($D$20+$B$20),H3,"Descartado"))))</f>
        <v>650</v>
      </c>
    </row>
    <row r="4" spans="1:9" x14ac:dyDescent="0.2">
      <c r="A4" s="56"/>
      <c r="B4" s="62"/>
      <c r="C4" s="63"/>
      <c r="D4" s="64"/>
      <c r="E4" s="74"/>
      <c r="F4" s="74"/>
      <c r="G4" s="4" t="s">
        <v>81</v>
      </c>
      <c r="H4" s="5">
        <v>800</v>
      </c>
      <c r="I4" s="5" t="str">
        <f t="shared" ref="I4:I17" si="0">IF(H4="","",(IF($C$20&lt;25%,"N/A",IF(H4&lt;=($D$20+$B$20),H4,"Descartado"))))</f>
        <v>Descartado</v>
      </c>
    </row>
    <row r="5" spans="1:9" x14ac:dyDescent="0.2">
      <c r="A5" s="56"/>
      <c r="B5" s="62"/>
      <c r="C5" s="63"/>
      <c r="D5" s="64"/>
      <c r="E5" s="74"/>
      <c r="F5" s="74"/>
      <c r="G5" s="4" t="s">
        <v>82</v>
      </c>
      <c r="H5" s="5">
        <v>287.08999999999997</v>
      </c>
      <c r="I5" s="5">
        <f t="shared" si="0"/>
        <v>287.08999999999997</v>
      </c>
    </row>
    <row r="6" spans="1:9" x14ac:dyDescent="0.2">
      <c r="A6" s="56"/>
      <c r="B6" s="62"/>
      <c r="C6" s="63"/>
      <c r="D6" s="64"/>
      <c r="E6" s="74"/>
      <c r="F6" s="74"/>
      <c r="G6" s="4" t="s">
        <v>83</v>
      </c>
      <c r="H6" s="5">
        <v>287.08999999999997</v>
      </c>
      <c r="I6" s="5">
        <f t="shared" si="0"/>
        <v>287.08999999999997</v>
      </c>
    </row>
    <row r="7" spans="1:9" x14ac:dyDescent="0.2">
      <c r="A7" s="56"/>
      <c r="B7" s="62"/>
      <c r="C7" s="63"/>
      <c r="D7" s="64"/>
      <c r="E7" s="74"/>
      <c r="F7" s="74"/>
      <c r="G7" s="4" t="s">
        <v>84</v>
      </c>
      <c r="H7" s="5">
        <v>287.08999999999997</v>
      </c>
      <c r="I7" s="5">
        <f t="shared" si="0"/>
        <v>287.08999999999997</v>
      </c>
    </row>
    <row r="8" spans="1:9" ht="3.75" customHeight="1" x14ac:dyDescent="0.2">
      <c r="A8" s="56"/>
      <c r="B8" s="62"/>
      <c r="C8" s="63"/>
      <c r="D8" s="64"/>
      <c r="E8" s="74"/>
      <c r="F8" s="74"/>
      <c r="G8" s="4"/>
      <c r="H8" s="5"/>
      <c r="I8" s="5" t="str">
        <f t="shared" si="0"/>
        <v/>
      </c>
    </row>
    <row r="9" spans="1:9" hidden="1" x14ac:dyDescent="0.2">
      <c r="A9" s="56"/>
      <c r="B9" s="62"/>
      <c r="C9" s="63"/>
      <c r="D9" s="64"/>
      <c r="E9" s="74"/>
      <c r="F9" s="74"/>
      <c r="G9" s="4"/>
      <c r="H9" s="5"/>
      <c r="I9" s="5" t="str">
        <f t="shared" si="0"/>
        <v/>
      </c>
    </row>
    <row r="10" spans="1:9" hidden="1" x14ac:dyDescent="0.2">
      <c r="A10" s="56"/>
      <c r="B10" s="62"/>
      <c r="C10" s="63"/>
      <c r="D10" s="64"/>
      <c r="E10" s="74"/>
      <c r="F10" s="74"/>
      <c r="G10" s="4"/>
      <c r="H10" s="5"/>
      <c r="I10" s="5" t="str">
        <f t="shared" si="0"/>
        <v/>
      </c>
    </row>
    <row r="11" spans="1:9" hidden="1" x14ac:dyDescent="0.2">
      <c r="A11" s="56"/>
      <c r="B11" s="62"/>
      <c r="C11" s="63"/>
      <c r="D11" s="64"/>
      <c r="E11" s="74"/>
      <c r="F11" s="74"/>
      <c r="G11" s="4"/>
      <c r="H11" s="5"/>
      <c r="I11" s="5" t="str">
        <f t="shared" si="0"/>
        <v/>
      </c>
    </row>
    <row r="12" spans="1:9" hidden="1" x14ac:dyDescent="0.2">
      <c r="A12" s="56"/>
      <c r="B12" s="62"/>
      <c r="C12" s="63"/>
      <c r="D12" s="64"/>
      <c r="E12" s="74"/>
      <c r="F12" s="74"/>
      <c r="G12" s="4"/>
      <c r="H12" s="5"/>
      <c r="I12" s="5" t="str">
        <f t="shared" si="0"/>
        <v/>
      </c>
    </row>
    <row r="13" spans="1:9" hidden="1" x14ac:dyDescent="0.2">
      <c r="A13" s="56"/>
      <c r="B13" s="62"/>
      <c r="C13" s="63"/>
      <c r="D13" s="64"/>
      <c r="E13" s="74"/>
      <c r="F13" s="74"/>
      <c r="G13" s="4"/>
      <c r="H13" s="5"/>
      <c r="I13" s="5" t="str">
        <f t="shared" si="0"/>
        <v/>
      </c>
    </row>
    <row r="14" spans="1:9" hidden="1" x14ac:dyDescent="0.2">
      <c r="A14" s="56"/>
      <c r="B14" s="62"/>
      <c r="C14" s="63"/>
      <c r="D14" s="64"/>
      <c r="E14" s="74"/>
      <c r="F14" s="74"/>
      <c r="G14" s="4"/>
      <c r="H14" s="5"/>
      <c r="I14" s="5" t="str">
        <f t="shared" si="0"/>
        <v/>
      </c>
    </row>
    <row r="15" spans="1:9" hidden="1" x14ac:dyDescent="0.2">
      <c r="A15" s="56"/>
      <c r="B15" s="62"/>
      <c r="C15" s="63"/>
      <c r="D15" s="64"/>
      <c r="E15" s="74"/>
      <c r="F15" s="74"/>
      <c r="G15" s="4"/>
      <c r="H15" s="5"/>
      <c r="I15" s="5" t="str">
        <f t="shared" si="0"/>
        <v/>
      </c>
    </row>
    <row r="16" spans="1:9" hidden="1" x14ac:dyDescent="0.2">
      <c r="A16" s="56"/>
      <c r="B16" s="62"/>
      <c r="C16" s="63"/>
      <c r="D16" s="64"/>
      <c r="E16" s="74"/>
      <c r="F16" s="74"/>
      <c r="G16" s="4"/>
      <c r="H16" s="5"/>
      <c r="I16" s="5" t="str">
        <f t="shared" si="0"/>
        <v/>
      </c>
    </row>
    <row r="17" spans="1:9" hidden="1" x14ac:dyDescent="0.2">
      <c r="A17" s="56"/>
      <c r="B17" s="65"/>
      <c r="C17" s="66"/>
      <c r="D17" s="67"/>
      <c r="E17" s="74"/>
      <c r="F17" s="74"/>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245.64618952876094</v>
      </c>
      <c r="C20" s="18">
        <f>IF(H23&lt;2,"N/A",(B20/D20))</f>
        <v>0.53140954870863411</v>
      </c>
      <c r="D20" s="19">
        <f>AVERAGE(H3:H17)</f>
        <v>462.25400000000002</v>
      </c>
      <c r="E20" s="20">
        <f>IF(H23&lt;2,"N/A",(IF(C20&lt;=25%,"N/A",AVERAGE(I3:I17))))</f>
        <v>377.81749999999994</v>
      </c>
      <c r="F20" s="19">
        <f>MEDIAN(H3:H17)</f>
        <v>287.08999999999997</v>
      </c>
      <c r="G20" s="21"/>
      <c r="H20" s="22"/>
      <c r="I20" s="22"/>
    </row>
    <row r="21" spans="1:9" x14ac:dyDescent="0.2">
      <c r="A21" s="23"/>
      <c r="B21" s="24"/>
      <c r="C21" s="24"/>
      <c r="D21" s="24"/>
      <c r="E21" s="24"/>
      <c r="F21" s="24"/>
      <c r="G21" s="25"/>
      <c r="H21" s="25"/>
      <c r="I21" s="25"/>
    </row>
    <row r="22" spans="1:9" x14ac:dyDescent="0.2">
      <c r="B22" s="76" t="s">
        <v>33</v>
      </c>
      <c r="C22" s="76"/>
      <c r="D22" s="77">
        <f>IF(C20&lt;=25%,D20,MIN(E20:F20))</f>
        <v>287.08999999999997</v>
      </c>
      <c r="E22" s="77"/>
    </row>
    <row r="23" spans="1:9" x14ac:dyDescent="0.2">
      <c r="B23" s="76" t="s">
        <v>11</v>
      </c>
      <c r="C23" s="76"/>
      <c r="D23" s="77">
        <f>ROUND(D22,2)*F3</f>
        <v>7177.2499999999991</v>
      </c>
      <c r="E23" s="77"/>
      <c r="G23" s="34" t="s">
        <v>42</v>
      </c>
      <c r="H23" s="35">
        <f>COUNT(H3:H17)</f>
        <v>5</v>
      </c>
    </row>
    <row r="24" spans="1:9" x14ac:dyDescent="0.2">
      <c r="B24" s="28"/>
      <c r="C24" s="28"/>
      <c r="D24" s="22"/>
      <c r="E24" s="22"/>
    </row>
    <row r="26" spans="1:9" x14ac:dyDescent="0.2">
      <c r="A26" s="81" t="s">
        <v>29</v>
      </c>
      <c r="B26" s="82"/>
      <c r="C26" s="82"/>
      <c r="D26" s="82"/>
      <c r="E26" s="82"/>
      <c r="F26" s="82"/>
      <c r="G26" s="82"/>
      <c r="H26" s="82"/>
      <c r="I26" s="83"/>
    </row>
    <row r="27" spans="1:9" x14ac:dyDescent="0.2">
      <c r="A27" s="68" t="s">
        <v>30</v>
      </c>
      <c r="B27" s="69"/>
      <c r="C27" s="69"/>
      <c r="D27" s="69"/>
      <c r="E27" s="69"/>
      <c r="F27" s="69"/>
      <c r="G27" s="69"/>
      <c r="H27" s="69"/>
      <c r="I27" s="70"/>
    </row>
    <row r="28" spans="1:9" x14ac:dyDescent="0.2">
      <c r="A28" s="68" t="s">
        <v>31</v>
      </c>
      <c r="B28" s="69"/>
      <c r="C28" s="69"/>
      <c r="D28" s="69"/>
      <c r="E28" s="69"/>
      <c r="F28" s="69"/>
      <c r="G28" s="69"/>
      <c r="H28" s="69"/>
      <c r="I28" s="70"/>
    </row>
    <row r="29" spans="1:9" ht="25.5" customHeight="1" x14ac:dyDescent="0.2">
      <c r="A29" s="84" t="s">
        <v>27</v>
      </c>
      <c r="B29" s="85"/>
      <c r="C29" s="85"/>
      <c r="D29" s="85"/>
      <c r="E29" s="85"/>
      <c r="F29" s="85"/>
      <c r="G29" s="85"/>
      <c r="H29" s="85"/>
      <c r="I29" s="86"/>
    </row>
    <row r="30" spans="1:9" x14ac:dyDescent="0.2">
      <c r="A30" s="68" t="s">
        <v>28</v>
      </c>
      <c r="B30" s="69"/>
      <c r="C30" s="69"/>
      <c r="D30" s="69"/>
      <c r="E30" s="69"/>
      <c r="F30" s="69"/>
      <c r="G30" s="69"/>
      <c r="H30" s="69"/>
      <c r="I30" s="70"/>
    </row>
    <row r="31" spans="1:9" x14ac:dyDescent="0.2">
      <c r="A31" s="68" t="s">
        <v>32</v>
      </c>
      <c r="B31" s="69"/>
      <c r="C31" s="69"/>
      <c r="D31" s="69"/>
      <c r="E31" s="69"/>
      <c r="F31" s="69"/>
      <c r="G31" s="69"/>
      <c r="H31" s="69"/>
      <c r="I31" s="70"/>
    </row>
    <row r="32" spans="1:9" ht="25.5" customHeight="1" x14ac:dyDescent="0.2">
      <c r="A32" s="78" t="s">
        <v>34</v>
      </c>
      <c r="B32" s="79"/>
      <c r="C32" s="79"/>
      <c r="D32" s="79"/>
      <c r="E32" s="79"/>
      <c r="F32" s="79"/>
      <c r="G32" s="79"/>
      <c r="H32" s="79"/>
      <c r="I32" s="80"/>
    </row>
  </sheetData>
  <mergeCells count="17">
    <mergeCell ref="A28:I28"/>
    <mergeCell ref="A29:I29"/>
    <mergeCell ref="A30:I30"/>
    <mergeCell ref="A31:I31"/>
    <mergeCell ref="A32:I32"/>
    <mergeCell ref="A27:I27"/>
    <mergeCell ref="A1:I1"/>
    <mergeCell ref="A2:A17"/>
    <mergeCell ref="B2:D2"/>
    <mergeCell ref="B3:D17"/>
    <mergeCell ref="E3:E17"/>
    <mergeCell ref="F3:F17"/>
    <mergeCell ref="B22:C22"/>
    <mergeCell ref="D22:E22"/>
    <mergeCell ref="B23:C23"/>
    <mergeCell ref="D23:E23"/>
    <mergeCell ref="A26:I26"/>
  </mergeCells>
  <pageMargins left="0.511811024" right="0.511811024" top="0.78740157499999996" bottom="0.78740157499999996" header="0.31496062000000002" footer="0.31496062000000002"/>
  <pageSetup paperSize="9" scale="77"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K1" sqref="K1:P1048576"/>
    </sheetView>
  </sheetViews>
  <sheetFormatPr defaultRowHeight="12.75" x14ac:dyDescent="0.2"/>
  <cols>
    <col min="1" max="1" width="11.85546875" style="1" bestFit="1" customWidth="1"/>
    <col min="2" max="3" width="9.140625" style="1" customWidth="1"/>
    <col min="4" max="6" width="10.28515625" style="1" bestFit="1" customWidth="1"/>
    <col min="7" max="7" width="39.28515625" style="1" bestFit="1" customWidth="1"/>
    <col min="8" max="9" width="10.28515625" style="1" bestFit="1" customWidth="1"/>
    <col min="10" max="16384" width="9.140625" style="1"/>
  </cols>
  <sheetData>
    <row r="1" spans="1:9" ht="15.75" x14ac:dyDescent="0.25">
      <c r="A1" s="71" t="s">
        <v>25</v>
      </c>
      <c r="B1" s="72"/>
      <c r="C1" s="72"/>
      <c r="D1" s="72"/>
      <c r="E1" s="72"/>
      <c r="F1" s="72"/>
      <c r="G1" s="72"/>
      <c r="H1" s="72"/>
      <c r="I1" s="73"/>
    </row>
    <row r="2" spans="1:9" x14ac:dyDescent="0.2">
      <c r="A2" s="56" t="s">
        <v>47</v>
      </c>
      <c r="B2" s="56" t="s">
        <v>1</v>
      </c>
      <c r="C2" s="57"/>
      <c r="D2" s="58"/>
      <c r="E2" s="38" t="s">
        <v>2</v>
      </c>
      <c r="F2" s="38" t="s">
        <v>3</v>
      </c>
      <c r="G2" s="38" t="s">
        <v>4</v>
      </c>
      <c r="H2" s="3" t="s">
        <v>5</v>
      </c>
      <c r="I2" s="26" t="s">
        <v>23</v>
      </c>
    </row>
    <row r="3" spans="1:9" ht="12.75" customHeight="1" x14ac:dyDescent="0.2">
      <c r="A3" s="56"/>
      <c r="B3" s="59" t="s">
        <v>72</v>
      </c>
      <c r="C3" s="60"/>
      <c r="D3" s="61"/>
      <c r="E3" s="74" t="s">
        <v>10</v>
      </c>
      <c r="F3" s="75">
        <v>12</v>
      </c>
      <c r="G3" s="4" t="s">
        <v>80</v>
      </c>
      <c r="H3" s="5">
        <v>750</v>
      </c>
      <c r="I3" s="5">
        <f>IF(H3="","",(IF($C$20&lt;25%,"N/A",IF(H3&lt;=($D$20+$B$20),H3,"Descartado"))))</f>
        <v>750</v>
      </c>
    </row>
    <row r="4" spans="1:9" x14ac:dyDescent="0.2">
      <c r="A4" s="56"/>
      <c r="B4" s="62"/>
      <c r="C4" s="63"/>
      <c r="D4" s="64"/>
      <c r="E4" s="74"/>
      <c r="F4" s="74"/>
      <c r="G4" s="4" t="s">
        <v>81</v>
      </c>
      <c r="H4" s="5">
        <v>1600</v>
      </c>
      <c r="I4" s="5" t="str">
        <f t="shared" ref="I4:I17" si="0">IF(H4="","",(IF($C$20&lt;25%,"N/A",IF(H4&lt;=($D$20+$B$20),H4,"Descartado"))))</f>
        <v>Descartado</v>
      </c>
    </row>
    <row r="5" spans="1:9" x14ac:dyDescent="0.2">
      <c r="A5" s="56"/>
      <c r="B5" s="62"/>
      <c r="C5" s="63"/>
      <c r="D5" s="64"/>
      <c r="E5" s="74"/>
      <c r="F5" s="74"/>
      <c r="G5" s="4" t="s">
        <v>82</v>
      </c>
      <c r="H5" s="5">
        <v>565.14</v>
      </c>
      <c r="I5" s="5">
        <f t="shared" si="0"/>
        <v>565.14</v>
      </c>
    </row>
    <row r="6" spans="1:9" x14ac:dyDescent="0.2">
      <c r="A6" s="56"/>
      <c r="B6" s="62"/>
      <c r="C6" s="63"/>
      <c r="D6" s="64"/>
      <c r="E6" s="74"/>
      <c r="F6" s="74"/>
      <c r="G6" s="4" t="s">
        <v>83</v>
      </c>
      <c r="H6" s="5">
        <v>565.14</v>
      </c>
      <c r="I6" s="5">
        <f t="shared" si="0"/>
        <v>565.14</v>
      </c>
    </row>
    <row r="7" spans="1:9" ht="17.25" customHeight="1" x14ac:dyDescent="0.2">
      <c r="A7" s="56"/>
      <c r="B7" s="62"/>
      <c r="C7" s="63"/>
      <c r="D7" s="64"/>
      <c r="E7" s="74"/>
      <c r="F7" s="74"/>
      <c r="G7" s="4" t="s">
        <v>84</v>
      </c>
      <c r="H7" s="5">
        <v>565.21</v>
      </c>
      <c r="I7" s="5">
        <f t="shared" si="0"/>
        <v>565.21</v>
      </c>
    </row>
    <row r="8" spans="1:9" ht="6" hidden="1" customHeight="1" x14ac:dyDescent="0.2">
      <c r="A8" s="56"/>
      <c r="B8" s="62"/>
      <c r="C8" s="63"/>
      <c r="D8" s="64"/>
      <c r="E8" s="74"/>
      <c r="F8" s="74"/>
      <c r="G8" s="4"/>
      <c r="H8" s="5"/>
      <c r="I8" s="5" t="str">
        <f t="shared" si="0"/>
        <v/>
      </c>
    </row>
    <row r="9" spans="1:9" hidden="1" x14ac:dyDescent="0.2">
      <c r="A9" s="56"/>
      <c r="B9" s="62"/>
      <c r="C9" s="63"/>
      <c r="D9" s="64"/>
      <c r="E9" s="74"/>
      <c r="F9" s="74"/>
      <c r="G9" s="4"/>
      <c r="H9" s="5"/>
      <c r="I9" s="5" t="str">
        <f t="shared" si="0"/>
        <v/>
      </c>
    </row>
    <row r="10" spans="1:9" hidden="1" x14ac:dyDescent="0.2">
      <c r="A10" s="56"/>
      <c r="B10" s="62"/>
      <c r="C10" s="63"/>
      <c r="D10" s="64"/>
      <c r="E10" s="74"/>
      <c r="F10" s="74"/>
      <c r="G10" s="4"/>
      <c r="H10" s="5"/>
      <c r="I10" s="5" t="str">
        <f t="shared" si="0"/>
        <v/>
      </c>
    </row>
    <row r="11" spans="1:9" hidden="1" x14ac:dyDescent="0.2">
      <c r="A11" s="56"/>
      <c r="B11" s="62"/>
      <c r="C11" s="63"/>
      <c r="D11" s="64"/>
      <c r="E11" s="74"/>
      <c r="F11" s="74"/>
      <c r="G11" s="4"/>
      <c r="H11" s="5"/>
      <c r="I11" s="5" t="str">
        <f t="shared" si="0"/>
        <v/>
      </c>
    </row>
    <row r="12" spans="1:9" hidden="1" x14ac:dyDescent="0.2">
      <c r="A12" s="56"/>
      <c r="B12" s="62"/>
      <c r="C12" s="63"/>
      <c r="D12" s="64"/>
      <c r="E12" s="74"/>
      <c r="F12" s="74"/>
      <c r="G12" s="4"/>
      <c r="H12" s="5"/>
      <c r="I12" s="5" t="str">
        <f t="shared" si="0"/>
        <v/>
      </c>
    </row>
    <row r="13" spans="1:9" hidden="1" x14ac:dyDescent="0.2">
      <c r="A13" s="56"/>
      <c r="B13" s="62"/>
      <c r="C13" s="63"/>
      <c r="D13" s="64"/>
      <c r="E13" s="74"/>
      <c r="F13" s="74"/>
      <c r="G13" s="4"/>
      <c r="H13" s="5"/>
      <c r="I13" s="5" t="str">
        <f t="shared" si="0"/>
        <v/>
      </c>
    </row>
    <row r="14" spans="1:9" hidden="1" x14ac:dyDescent="0.2">
      <c r="A14" s="56"/>
      <c r="B14" s="62"/>
      <c r="C14" s="63"/>
      <c r="D14" s="64"/>
      <c r="E14" s="74"/>
      <c r="F14" s="74"/>
      <c r="G14" s="4"/>
      <c r="H14" s="5"/>
      <c r="I14" s="5" t="str">
        <f t="shared" si="0"/>
        <v/>
      </c>
    </row>
    <row r="15" spans="1:9" hidden="1" x14ac:dyDescent="0.2">
      <c r="A15" s="56"/>
      <c r="B15" s="62"/>
      <c r="C15" s="63"/>
      <c r="D15" s="64"/>
      <c r="E15" s="74"/>
      <c r="F15" s="74"/>
      <c r="G15" s="4"/>
      <c r="H15" s="5"/>
      <c r="I15" s="5" t="str">
        <f t="shared" si="0"/>
        <v/>
      </c>
    </row>
    <row r="16" spans="1:9" hidden="1" x14ac:dyDescent="0.2">
      <c r="A16" s="56"/>
      <c r="B16" s="62"/>
      <c r="C16" s="63"/>
      <c r="D16" s="64"/>
      <c r="E16" s="74"/>
      <c r="F16" s="74"/>
      <c r="G16" s="4"/>
      <c r="H16" s="5"/>
      <c r="I16" s="5" t="str">
        <f t="shared" si="0"/>
        <v/>
      </c>
    </row>
    <row r="17" spans="1:9" hidden="1" x14ac:dyDescent="0.2">
      <c r="A17" s="56"/>
      <c r="B17" s="65"/>
      <c r="C17" s="66"/>
      <c r="D17" s="67"/>
      <c r="E17" s="74"/>
      <c r="F17" s="74"/>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449.31361966893468</v>
      </c>
      <c r="C20" s="18">
        <f>IF(H23&lt;2,"N/A",(B20/D20))</f>
        <v>0.55532657313321099</v>
      </c>
      <c r="D20" s="19">
        <f>AVERAGE(H3:H17)</f>
        <v>809.09799999999996</v>
      </c>
      <c r="E20" s="20">
        <f>IF(H23&lt;2,"N/A",(IF(C20&lt;=25%,"N/A",AVERAGE(I3:I17))))</f>
        <v>611.37249999999995</v>
      </c>
      <c r="F20" s="19">
        <f>MEDIAN(H3:H17)</f>
        <v>565.21</v>
      </c>
      <c r="G20" s="21"/>
      <c r="H20" s="22"/>
      <c r="I20" s="22"/>
    </row>
    <row r="21" spans="1:9" x14ac:dyDescent="0.2">
      <c r="A21" s="23"/>
      <c r="B21" s="24"/>
      <c r="C21" s="24"/>
      <c r="D21" s="24"/>
      <c r="E21" s="24"/>
      <c r="F21" s="24"/>
      <c r="G21" s="25"/>
      <c r="H21" s="25"/>
      <c r="I21" s="25"/>
    </row>
    <row r="22" spans="1:9" x14ac:dyDescent="0.2">
      <c r="B22" s="76" t="s">
        <v>33</v>
      </c>
      <c r="C22" s="76"/>
      <c r="D22" s="77">
        <f>IF(C20&lt;=25%,D20,MIN(E20:F20))</f>
        <v>565.21</v>
      </c>
      <c r="E22" s="77"/>
    </row>
    <row r="23" spans="1:9" x14ac:dyDescent="0.2">
      <c r="B23" s="76" t="s">
        <v>11</v>
      </c>
      <c r="C23" s="76"/>
      <c r="D23" s="77">
        <f>ROUND(D22,2)*F3</f>
        <v>6782.52</v>
      </c>
      <c r="E23" s="77"/>
      <c r="G23" s="34" t="s">
        <v>42</v>
      </c>
      <c r="H23" s="35">
        <f>COUNT(H3:H17)</f>
        <v>5</v>
      </c>
    </row>
    <row r="24" spans="1:9" x14ac:dyDescent="0.2">
      <c r="B24" s="28"/>
      <c r="C24" s="28"/>
      <c r="D24" s="22"/>
      <c r="E24" s="22"/>
    </row>
    <row r="26" spans="1:9" x14ac:dyDescent="0.2">
      <c r="A26" s="81" t="s">
        <v>29</v>
      </c>
      <c r="B26" s="82"/>
      <c r="C26" s="82"/>
      <c r="D26" s="82"/>
      <c r="E26" s="82"/>
      <c r="F26" s="82"/>
      <c r="G26" s="82"/>
      <c r="H26" s="82"/>
      <c r="I26" s="83"/>
    </row>
    <row r="27" spans="1:9" x14ac:dyDescent="0.2">
      <c r="A27" s="68" t="s">
        <v>30</v>
      </c>
      <c r="B27" s="69"/>
      <c r="C27" s="69"/>
      <c r="D27" s="69"/>
      <c r="E27" s="69"/>
      <c r="F27" s="69"/>
      <c r="G27" s="69"/>
      <c r="H27" s="69"/>
      <c r="I27" s="70"/>
    </row>
    <row r="28" spans="1:9" x14ac:dyDescent="0.2">
      <c r="A28" s="68" t="s">
        <v>31</v>
      </c>
      <c r="B28" s="69"/>
      <c r="C28" s="69"/>
      <c r="D28" s="69"/>
      <c r="E28" s="69"/>
      <c r="F28" s="69"/>
      <c r="G28" s="69"/>
      <c r="H28" s="69"/>
      <c r="I28" s="70"/>
    </row>
    <row r="29" spans="1:9" ht="25.5" customHeight="1" x14ac:dyDescent="0.2">
      <c r="A29" s="84" t="s">
        <v>27</v>
      </c>
      <c r="B29" s="85"/>
      <c r="C29" s="85"/>
      <c r="D29" s="85"/>
      <c r="E29" s="85"/>
      <c r="F29" s="85"/>
      <c r="G29" s="85"/>
      <c r="H29" s="85"/>
      <c r="I29" s="86"/>
    </row>
    <row r="30" spans="1:9" x14ac:dyDescent="0.2">
      <c r="A30" s="68" t="s">
        <v>28</v>
      </c>
      <c r="B30" s="69"/>
      <c r="C30" s="69"/>
      <c r="D30" s="69"/>
      <c r="E30" s="69"/>
      <c r="F30" s="69"/>
      <c r="G30" s="69"/>
      <c r="H30" s="69"/>
      <c r="I30" s="70"/>
    </row>
    <row r="31" spans="1:9" x14ac:dyDescent="0.2">
      <c r="A31" s="68" t="s">
        <v>32</v>
      </c>
      <c r="B31" s="69"/>
      <c r="C31" s="69"/>
      <c r="D31" s="69"/>
      <c r="E31" s="69"/>
      <c r="F31" s="69"/>
      <c r="G31" s="69"/>
      <c r="H31" s="69"/>
      <c r="I31" s="70"/>
    </row>
    <row r="32" spans="1:9" ht="25.5" customHeight="1" x14ac:dyDescent="0.2">
      <c r="A32" s="78" t="s">
        <v>34</v>
      </c>
      <c r="B32" s="79"/>
      <c r="C32" s="79"/>
      <c r="D32" s="79"/>
      <c r="E32" s="79"/>
      <c r="F32" s="79"/>
      <c r="G32" s="79"/>
      <c r="H32" s="79"/>
      <c r="I32" s="80"/>
    </row>
  </sheetData>
  <mergeCells count="17">
    <mergeCell ref="A28:I28"/>
    <mergeCell ref="A29:I29"/>
    <mergeCell ref="A30:I30"/>
    <mergeCell ref="A31:I31"/>
    <mergeCell ref="A32:I32"/>
    <mergeCell ref="A27:I27"/>
    <mergeCell ref="A1:I1"/>
    <mergeCell ref="A2:A17"/>
    <mergeCell ref="B2:D2"/>
    <mergeCell ref="B3:D17"/>
    <mergeCell ref="E3:E17"/>
    <mergeCell ref="F3:F17"/>
    <mergeCell ref="B22:C22"/>
    <mergeCell ref="D22:E22"/>
    <mergeCell ref="B23:C23"/>
    <mergeCell ref="D23:E23"/>
    <mergeCell ref="A26:I26"/>
  </mergeCells>
  <pageMargins left="0.511811024" right="0.511811024" top="0.78740157499999996" bottom="0.78740157499999996" header="0.31496062000000002" footer="0.31496062000000002"/>
  <pageSetup paperSize="9" scale="76" fitToHeight="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K1" sqref="K1:O1048576"/>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71" t="s">
        <v>25</v>
      </c>
      <c r="B1" s="72"/>
      <c r="C1" s="72"/>
      <c r="D1" s="72"/>
      <c r="E1" s="72"/>
      <c r="F1" s="72"/>
      <c r="G1" s="72"/>
      <c r="H1" s="72"/>
      <c r="I1" s="73"/>
    </row>
    <row r="2" spans="1:9" x14ac:dyDescent="0.2">
      <c r="A2" s="56" t="s">
        <v>48</v>
      </c>
      <c r="B2" s="56" t="s">
        <v>1</v>
      </c>
      <c r="C2" s="57"/>
      <c r="D2" s="58"/>
      <c r="E2" s="38" t="s">
        <v>2</v>
      </c>
      <c r="F2" s="38" t="s">
        <v>3</v>
      </c>
      <c r="G2" s="38" t="s">
        <v>4</v>
      </c>
      <c r="H2" s="3" t="s">
        <v>5</v>
      </c>
      <c r="I2" s="26" t="s">
        <v>23</v>
      </c>
    </row>
    <row r="3" spans="1:9" ht="12.75" customHeight="1" x14ac:dyDescent="0.2">
      <c r="A3" s="56"/>
      <c r="B3" s="59" t="s">
        <v>73</v>
      </c>
      <c r="C3" s="60"/>
      <c r="D3" s="61"/>
      <c r="E3" s="74" t="s">
        <v>10</v>
      </c>
      <c r="F3" s="75">
        <v>10</v>
      </c>
      <c r="G3" s="4" t="s">
        <v>80</v>
      </c>
      <c r="H3" s="5">
        <v>180</v>
      </c>
      <c r="I3" s="5" t="str">
        <f>IF(H3="","",(IF($C$20&lt;25%,"N/A",IF(H3&lt;=($D$20+$B$20),H3,"Descartado"))))</f>
        <v>Descartado</v>
      </c>
    </row>
    <row r="4" spans="1:9" x14ac:dyDescent="0.2">
      <c r="A4" s="56"/>
      <c r="B4" s="62"/>
      <c r="C4" s="63"/>
      <c r="D4" s="64"/>
      <c r="E4" s="74"/>
      <c r="F4" s="74"/>
      <c r="G4" s="4" t="s">
        <v>82</v>
      </c>
      <c r="H4" s="5">
        <v>63.7</v>
      </c>
      <c r="I4" s="5">
        <f t="shared" ref="I4:I17" si="0">IF(H4="","",(IF($C$20&lt;25%,"N/A",IF(H4&lt;=($D$20+$B$20),H4,"Descartado"))))</f>
        <v>63.7</v>
      </c>
    </row>
    <row r="5" spans="1:9" x14ac:dyDescent="0.2">
      <c r="A5" s="56"/>
      <c r="B5" s="62"/>
      <c r="C5" s="63"/>
      <c r="D5" s="64"/>
      <c r="E5" s="74"/>
      <c r="F5" s="74"/>
      <c r="G5" s="4" t="s">
        <v>83</v>
      </c>
      <c r="H5" s="5">
        <v>63.7</v>
      </c>
      <c r="I5" s="5">
        <f t="shared" si="0"/>
        <v>63.7</v>
      </c>
    </row>
    <row r="6" spans="1:9" x14ac:dyDescent="0.2">
      <c r="A6" s="56"/>
      <c r="B6" s="62"/>
      <c r="C6" s="63"/>
      <c r="D6" s="64"/>
      <c r="E6" s="74"/>
      <c r="F6" s="74"/>
      <c r="G6" s="4" t="s">
        <v>84</v>
      </c>
      <c r="H6" s="5">
        <v>63.7</v>
      </c>
      <c r="I6" s="5">
        <f t="shared" si="0"/>
        <v>63.7</v>
      </c>
    </row>
    <row r="7" spans="1:9" x14ac:dyDescent="0.2">
      <c r="A7" s="56"/>
      <c r="B7" s="62"/>
      <c r="C7" s="63"/>
      <c r="D7" s="64"/>
      <c r="E7" s="74"/>
      <c r="F7" s="74"/>
      <c r="G7" s="4"/>
      <c r="H7" s="5"/>
      <c r="I7" s="5" t="str">
        <f t="shared" si="0"/>
        <v/>
      </c>
    </row>
    <row r="8" spans="1:9" ht="8.25" customHeight="1" x14ac:dyDescent="0.2">
      <c r="A8" s="56"/>
      <c r="B8" s="62"/>
      <c r="C8" s="63"/>
      <c r="D8" s="64"/>
      <c r="E8" s="74"/>
      <c r="F8" s="74"/>
      <c r="G8" s="4"/>
      <c r="H8" s="5"/>
      <c r="I8" s="5" t="str">
        <f t="shared" si="0"/>
        <v/>
      </c>
    </row>
    <row r="9" spans="1:9" hidden="1" x14ac:dyDescent="0.2">
      <c r="A9" s="56"/>
      <c r="B9" s="62"/>
      <c r="C9" s="63"/>
      <c r="D9" s="64"/>
      <c r="E9" s="74"/>
      <c r="F9" s="74"/>
      <c r="G9" s="4"/>
      <c r="H9" s="5"/>
      <c r="I9" s="5" t="str">
        <f t="shared" si="0"/>
        <v/>
      </c>
    </row>
    <row r="10" spans="1:9" hidden="1" x14ac:dyDescent="0.2">
      <c r="A10" s="56"/>
      <c r="B10" s="62"/>
      <c r="C10" s="63"/>
      <c r="D10" s="64"/>
      <c r="E10" s="74"/>
      <c r="F10" s="74"/>
      <c r="G10" s="4"/>
      <c r="H10" s="5"/>
      <c r="I10" s="5" t="str">
        <f t="shared" si="0"/>
        <v/>
      </c>
    </row>
    <row r="11" spans="1:9" hidden="1" x14ac:dyDescent="0.2">
      <c r="A11" s="56"/>
      <c r="B11" s="62"/>
      <c r="C11" s="63"/>
      <c r="D11" s="64"/>
      <c r="E11" s="74"/>
      <c r="F11" s="74"/>
      <c r="G11" s="4"/>
      <c r="H11" s="5"/>
      <c r="I11" s="5" t="str">
        <f t="shared" si="0"/>
        <v/>
      </c>
    </row>
    <row r="12" spans="1:9" hidden="1" x14ac:dyDescent="0.2">
      <c r="A12" s="56"/>
      <c r="B12" s="62"/>
      <c r="C12" s="63"/>
      <c r="D12" s="64"/>
      <c r="E12" s="74"/>
      <c r="F12" s="74"/>
      <c r="G12" s="4"/>
      <c r="H12" s="5"/>
      <c r="I12" s="5" t="str">
        <f t="shared" si="0"/>
        <v/>
      </c>
    </row>
    <row r="13" spans="1:9" hidden="1" x14ac:dyDescent="0.2">
      <c r="A13" s="56"/>
      <c r="B13" s="62"/>
      <c r="C13" s="63"/>
      <c r="D13" s="64"/>
      <c r="E13" s="74"/>
      <c r="F13" s="74"/>
      <c r="G13" s="4"/>
      <c r="H13" s="5"/>
      <c r="I13" s="5" t="str">
        <f t="shared" si="0"/>
        <v/>
      </c>
    </row>
    <row r="14" spans="1:9" hidden="1" x14ac:dyDescent="0.2">
      <c r="A14" s="56"/>
      <c r="B14" s="62"/>
      <c r="C14" s="63"/>
      <c r="D14" s="64"/>
      <c r="E14" s="74"/>
      <c r="F14" s="74"/>
      <c r="G14" s="4"/>
      <c r="H14" s="5"/>
      <c r="I14" s="5" t="str">
        <f t="shared" si="0"/>
        <v/>
      </c>
    </row>
    <row r="15" spans="1:9" hidden="1" x14ac:dyDescent="0.2">
      <c r="A15" s="56"/>
      <c r="B15" s="62"/>
      <c r="C15" s="63"/>
      <c r="D15" s="64"/>
      <c r="E15" s="74"/>
      <c r="F15" s="74"/>
      <c r="G15" s="4"/>
      <c r="H15" s="5"/>
      <c r="I15" s="5" t="str">
        <f t="shared" si="0"/>
        <v/>
      </c>
    </row>
    <row r="16" spans="1:9" hidden="1" x14ac:dyDescent="0.2">
      <c r="A16" s="56"/>
      <c r="B16" s="62"/>
      <c r="C16" s="63"/>
      <c r="D16" s="64"/>
      <c r="E16" s="74"/>
      <c r="F16" s="74"/>
      <c r="G16" s="4"/>
      <c r="H16" s="5"/>
      <c r="I16" s="5" t="str">
        <f t="shared" si="0"/>
        <v/>
      </c>
    </row>
    <row r="17" spans="1:9" hidden="1" x14ac:dyDescent="0.2">
      <c r="A17" s="56"/>
      <c r="B17" s="65"/>
      <c r="C17" s="66"/>
      <c r="D17" s="67"/>
      <c r="E17" s="74"/>
      <c r="F17" s="74"/>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58.150000000000048</v>
      </c>
      <c r="C20" s="18">
        <f>IF(H23&lt;2,"N/A",(B20/D20))</f>
        <v>0.62678523309081169</v>
      </c>
      <c r="D20" s="19">
        <f>AVERAGE(H3:H17)</f>
        <v>92.774999999999991</v>
      </c>
      <c r="E20" s="20">
        <f>IF(H23&lt;2,"N/A",(IF(C20&lt;=25%,"N/A",AVERAGE(I3:I17))))</f>
        <v>63.70000000000001</v>
      </c>
      <c r="F20" s="19">
        <f>MEDIAN(H3:H17)</f>
        <v>63.7</v>
      </c>
      <c r="G20" s="21"/>
      <c r="H20" s="22"/>
      <c r="I20" s="22"/>
    </row>
    <row r="21" spans="1:9" x14ac:dyDescent="0.2">
      <c r="A21" s="23"/>
      <c r="B21" s="24"/>
      <c r="C21" s="24"/>
      <c r="D21" s="24"/>
      <c r="E21" s="24"/>
      <c r="F21" s="24"/>
      <c r="G21" s="25"/>
      <c r="H21" s="25"/>
      <c r="I21" s="25"/>
    </row>
    <row r="22" spans="1:9" x14ac:dyDescent="0.2">
      <c r="B22" s="76" t="s">
        <v>33</v>
      </c>
      <c r="C22" s="76"/>
      <c r="D22" s="77">
        <f>IF(C20&lt;=25%,D20,MIN(E20:F20))</f>
        <v>63.7</v>
      </c>
      <c r="E22" s="77"/>
    </row>
    <row r="23" spans="1:9" x14ac:dyDescent="0.2">
      <c r="B23" s="76" t="s">
        <v>11</v>
      </c>
      <c r="C23" s="76"/>
      <c r="D23" s="77">
        <f>ROUND(D22,2)*F3</f>
        <v>637</v>
      </c>
      <c r="E23" s="77"/>
      <c r="G23" s="34" t="s">
        <v>42</v>
      </c>
      <c r="H23" s="35">
        <f>COUNT(H3:H17)</f>
        <v>4</v>
      </c>
    </row>
    <row r="24" spans="1:9" x14ac:dyDescent="0.2">
      <c r="B24" s="28"/>
      <c r="C24" s="28"/>
      <c r="D24" s="22"/>
      <c r="E24" s="22"/>
    </row>
    <row r="26" spans="1:9" x14ac:dyDescent="0.2">
      <c r="A26" s="81" t="s">
        <v>29</v>
      </c>
      <c r="B26" s="82"/>
      <c r="C26" s="82"/>
      <c r="D26" s="82"/>
      <c r="E26" s="82"/>
      <c r="F26" s="82"/>
      <c r="G26" s="82"/>
      <c r="H26" s="82"/>
      <c r="I26" s="83"/>
    </row>
    <row r="27" spans="1:9" x14ac:dyDescent="0.2">
      <c r="A27" s="68" t="s">
        <v>30</v>
      </c>
      <c r="B27" s="69"/>
      <c r="C27" s="69"/>
      <c r="D27" s="69"/>
      <c r="E27" s="69"/>
      <c r="F27" s="69"/>
      <c r="G27" s="69"/>
      <c r="H27" s="69"/>
      <c r="I27" s="70"/>
    </row>
    <row r="28" spans="1:9" x14ac:dyDescent="0.2">
      <c r="A28" s="68" t="s">
        <v>31</v>
      </c>
      <c r="B28" s="69"/>
      <c r="C28" s="69"/>
      <c r="D28" s="69"/>
      <c r="E28" s="69"/>
      <c r="F28" s="69"/>
      <c r="G28" s="69"/>
      <c r="H28" s="69"/>
      <c r="I28" s="70"/>
    </row>
    <row r="29" spans="1:9" ht="25.5" customHeight="1" x14ac:dyDescent="0.2">
      <c r="A29" s="84" t="s">
        <v>27</v>
      </c>
      <c r="B29" s="85"/>
      <c r="C29" s="85"/>
      <c r="D29" s="85"/>
      <c r="E29" s="85"/>
      <c r="F29" s="85"/>
      <c r="G29" s="85"/>
      <c r="H29" s="85"/>
      <c r="I29" s="86"/>
    </row>
    <row r="30" spans="1:9" x14ac:dyDescent="0.2">
      <c r="A30" s="68" t="s">
        <v>28</v>
      </c>
      <c r="B30" s="69"/>
      <c r="C30" s="69"/>
      <c r="D30" s="69"/>
      <c r="E30" s="69"/>
      <c r="F30" s="69"/>
      <c r="G30" s="69"/>
      <c r="H30" s="69"/>
      <c r="I30" s="70"/>
    </row>
    <row r="31" spans="1:9" x14ac:dyDescent="0.2">
      <c r="A31" s="68" t="s">
        <v>32</v>
      </c>
      <c r="B31" s="69"/>
      <c r="C31" s="69"/>
      <c r="D31" s="69"/>
      <c r="E31" s="69"/>
      <c r="F31" s="69"/>
      <c r="G31" s="69"/>
      <c r="H31" s="69"/>
      <c r="I31" s="70"/>
    </row>
    <row r="32" spans="1:9" ht="25.5" customHeight="1" x14ac:dyDescent="0.2">
      <c r="A32" s="78" t="s">
        <v>34</v>
      </c>
      <c r="B32" s="79"/>
      <c r="C32" s="79"/>
      <c r="D32" s="79"/>
      <c r="E32" s="79"/>
      <c r="F32" s="79"/>
      <c r="G32" s="79"/>
      <c r="H32" s="79"/>
      <c r="I32" s="80"/>
    </row>
  </sheetData>
  <mergeCells count="17">
    <mergeCell ref="A28:I28"/>
    <mergeCell ref="A29:I29"/>
    <mergeCell ref="A30:I30"/>
    <mergeCell ref="A31:I31"/>
    <mergeCell ref="A32:I32"/>
    <mergeCell ref="A27:I27"/>
    <mergeCell ref="A1:I1"/>
    <mergeCell ref="A2:A17"/>
    <mergeCell ref="B2:D2"/>
    <mergeCell ref="B3:D17"/>
    <mergeCell ref="E3:E17"/>
    <mergeCell ref="F3:F17"/>
    <mergeCell ref="B22:C22"/>
    <mergeCell ref="D22:E22"/>
    <mergeCell ref="B23:C23"/>
    <mergeCell ref="D23:E23"/>
    <mergeCell ref="A26:I26"/>
  </mergeCells>
  <pageMargins left="0.511811024" right="0.511811024" top="0.78740157499999996" bottom="0.78740157499999996" header="0.31496062000000002" footer="0.31496062000000002"/>
  <pageSetup paperSize="9" scale="77" fitToHeight="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G19" sqref="G19"/>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71" t="s">
        <v>25</v>
      </c>
      <c r="B1" s="72"/>
      <c r="C1" s="72"/>
      <c r="D1" s="72"/>
      <c r="E1" s="72"/>
      <c r="F1" s="72"/>
      <c r="G1" s="72"/>
      <c r="H1" s="72"/>
      <c r="I1" s="73"/>
    </row>
    <row r="2" spans="1:9" x14ac:dyDescent="0.2">
      <c r="A2" s="56" t="s">
        <v>49</v>
      </c>
      <c r="B2" s="56" t="s">
        <v>1</v>
      </c>
      <c r="C2" s="57"/>
      <c r="D2" s="58"/>
      <c r="E2" s="38" t="s">
        <v>2</v>
      </c>
      <c r="F2" s="38" t="s">
        <v>3</v>
      </c>
      <c r="G2" s="38" t="s">
        <v>4</v>
      </c>
      <c r="H2" s="3" t="s">
        <v>5</v>
      </c>
      <c r="I2" s="26" t="s">
        <v>23</v>
      </c>
    </row>
    <row r="3" spans="1:9" ht="12.75" customHeight="1" x14ac:dyDescent="0.2">
      <c r="A3" s="56"/>
      <c r="B3" s="59" t="s">
        <v>73</v>
      </c>
      <c r="C3" s="60"/>
      <c r="D3" s="61"/>
      <c r="E3" s="74" t="s">
        <v>10</v>
      </c>
      <c r="F3" s="75">
        <v>120</v>
      </c>
      <c r="G3" s="4" t="s">
        <v>80</v>
      </c>
      <c r="H3" s="5">
        <v>100</v>
      </c>
      <c r="I3" s="5" t="e">
        <f>IF(H3="","",(IF($C$20&lt;25%,"N/A",IF(H3&lt;=($D$20+$B$20),H3,"Descartado"))))</f>
        <v>#VALUE!</v>
      </c>
    </row>
    <row r="4" spans="1:9" x14ac:dyDescent="0.2">
      <c r="A4" s="56"/>
      <c r="B4" s="62"/>
      <c r="C4" s="63"/>
      <c r="D4" s="64"/>
      <c r="E4" s="74"/>
      <c r="F4" s="74"/>
      <c r="G4" s="4"/>
      <c r="H4" s="5"/>
      <c r="I4" s="5" t="str">
        <f t="shared" ref="I4:I17" si="0">IF(H4="","",(IF($C$20&lt;25%,"N/A",IF(H4&lt;=($D$20+$B$20),H4,"Descartado"))))</f>
        <v/>
      </c>
    </row>
    <row r="5" spans="1:9" x14ac:dyDescent="0.2">
      <c r="A5" s="56"/>
      <c r="B5" s="62"/>
      <c r="C5" s="63"/>
      <c r="D5" s="64"/>
      <c r="E5" s="74"/>
      <c r="F5" s="74"/>
      <c r="G5" s="4"/>
      <c r="H5" s="5"/>
      <c r="I5" s="5" t="str">
        <f t="shared" si="0"/>
        <v/>
      </c>
    </row>
    <row r="6" spans="1:9" x14ac:dyDescent="0.2">
      <c r="A6" s="56"/>
      <c r="B6" s="62"/>
      <c r="C6" s="63"/>
      <c r="D6" s="64"/>
      <c r="E6" s="74"/>
      <c r="F6" s="74"/>
      <c r="G6" s="4"/>
      <c r="H6" s="5"/>
      <c r="I6" s="5" t="str">
        <f t="shared" si="0"/>
        <v/>
      </c>
    </row>
    <row r="7" spans="1:9" ht="6.75" customHeight="1" x14ac:dyDescent="0.2">
      <c r="A7" s="56"/>
      <c r="B7" s="62"/>
      <c r="C7" s="63"/>
      <c r="D7" s="64"/>
      <c r="E7" s="74"/>
      <c r="F7" s="74"/>
      <c r="G7" s="4"/>
      <c r="H7" s="5"/>
      <c r="I7" s="5" t="str">
        <f t="shared" si="0"/>
        <v/>
      </c>
    </row>
    <row r="8" spans="1:9" hidden="1" x14ac:dyDescent="0.2">
      <c r="A8" s="56"/>
      <c r="B8" s="62"/>
      <c r="C8" s="63"/>
      <c r="D8" s="64"/>
      <c r="E8" s="74"/>
      <c r="F8" s="74"/>
      <c r="G8" s="4"/>
      <c r="H8" s="5"/>
      <c r="I8" s="5" t="str">
        <f t="shared" si="0"/>
        <v/>
      </c>
    </row>
    <row r="9" spans="1:9" hidden="1" x14ac:dyDescent="0.2">
      <c r="A9" s="56"/>
      <c r="B9" s="62"/>
      <c r="C9" s="63"/>
      <c r="D9" s="64"/>
      <c r="E9" s="74"/>
      <c r="F9" s="74"/>
      <c r="G9" s="4"/>
      <c r="H9" s="5"/>
      <c r="I9" s="5" t="str">
        <f t="shared" si="0"/>
        <v/>
      </c>
    </row>
    <row r="10" spans="1:9" hidden="1" x14ac:dyDescent="0.2">
      <c r="A10" s="56"/>
      <c r="B10" s="62"/>
      <c r="C10" s="63"/>
      <c r="D10" s="64"/>
      <c r="E10" s="74"/>
      <c r="F10" s="74"/>
      <c r="G10" s="4"/>
      <c r="H10" s="5"/>
      <c r="I10" s="5" t="str">
        <f t="shared" si="0"/>
        <v/>
      </c>
    </row>
    <row r="11" spans="1:9" hidden="1" x14ac:dyDescent="0.2">
      <c r="A11" s="56"/>
      <c r="B11" s="62"/>
      <c r="C11" s="63"/>
      <c r="D11" s="64"/>
      <c r="E11" s="74"/>
      <c r="F11" s="74"/>
      <c r="G11" s="4"/>
      <c r="H11" s="5"/>
      <c r="I11" s="5" t="str">
        <f t="shared" si="0"/>
        <v/>
      </c>
    </row>
    <row r="12" spans="1:9" hidden="1" x14ac:dyDescent="0.2">
      <c r="A12" s="56"/>
      <c r="B12" s="62"/>
      <c r="C12" s="63"/>
      <c r="D12" s="64"/>
      <c r="E12" s="74"/>
      <c r="F12" s="74"/>
      <c r="G12" s="4"/>
      <c r="H12" s="5"/>
      <c r="I12" s="5" t="str">
        <f t="shared" si="0"/>
        <v/>
      </c>
    </row>
    <row r="13" spans="1:9" hidden="1" x14ac:dyDescent="0.2">
      <c r="A13" s="56"/>
      <c r="B13" s="62"/>
      <c r="C13" s="63"/>
      <c r="D13" s="64"/>
      <c r="E13" s="74"/>
      <c r="F13" s="74"/>
      <c r="G13" s="4"/>
      <c r="H13" s="5"/>
      <c r="I13" s="5" t="str">
        <f t="shared" si="0"/>
        <v/>
      </c>
    </row>
    <row r="14" spans="1:9" hidden="1" x14ac:dyDescent="0.2">
      <c r="A14" s="56"/>
      <c r="B14" s="62"/>
      <c r="C14" s="63"/>
      <c r="D14" s="64"/>
      <c r="E14" s="74"/>
      <c r="F14" s="74"/>
      <c r="G14" s="4"/>
      <c r="H14" s="5"/>
      <c r="I14" s="5" t="str">
        <f t="shared" si="0"/>
        <v/>
      </c>
    </row>
    <row r="15" spans="1:9" hidden="1" x14ac:dyDescent="0.2">
      <c r="A15" s="56"/>
      <c r="B15" s="62"/>
      <c r="C15" s="63"/>
      <c r="D15" s="64"/>
      <c r="E15" s="74"/>
      <c r="F15" s="74"/>
      <c r="G15" s="4"/>
      <c r="H15" s="5"/>
      <c r="I15" s="5" t="str">
        <f t="shared" si="0"/>
        <v/>
      </c>
    </row>
    <row r="16" spans="1:9" hidden="1" x14ac:dyDescent="0.2">
      <c r="A16" s="56"/>
      <c r="B16" s="62"/>
      <c r="C16" s="63"/>
      <c r="D16" s="64"/>
      <c r="E16" s="74"/>
      <c r="F16" s="74"/>
      <c r="G16" s="4"/>
      <c r="H16" s="5"/>
      <c r="I16" s="5" t="str">
        <f t="shared" si="0"/>
        <v/>
      </c>
    </row>
    <row r="17" spans="1:9" hidden="1" x14ac:dyDescent="0.2">
      <c r="A17" s="56"/>
      <c r="B17" s="65"/>
      <c r="C17" s="66"/>
      <c r="D17" s="67"/>
      <c r="E17" s="74"/>
      <c r="F17" s="74"/>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t="str">
        <f>IF(H23&lt;2,"N/A",(STDEV(H3:H17)))</f>
        <v>N/A</v>
      </c>
      <c r="C20" s="18" t="str">
        <f>IF(H23&lt;2,"N/A",(B20/D20))</f>
        <v>N/A</v>
      </c>
      <c r="D20" s="19">
        <f>AVERAGE(H3:H17)</f>
        <v>100</v>
      </c>
      <c r="E20" s="20" t="str">
        <f>IF(H23&lt;2,"N/A",(IF(C20&lt;=25%,"N/A",AVERAGE(I3:I17))))</f>
        <v>N/A</v>
      </c>
      <c r="F20" s="19">
        <f>MEDIAN(H3:H17)</f>
        <v>100</v>
      </c>
      <c r="G20" s="21"/>
      <c r="H20" s="22"/>
      <c r="I20" s="22"/>
    </row>
    <row r="21" spans="1:9" x14ac:dyDescent="0.2">
      <c r="A21" s="23"/>
      <c r="B21" s="24"/>
      <c r="C21" s="24"/>
      <c r="D21" s="24"/>
      <c r="E21" s="24"/>
      <c r="F21" s="24"/>
      <c r="G21" s="25"/>
      <c r="H21" s="25"/>
      <c r="I21" s="25"/>
    </row>
    <row r="22" spans="1:9" x14ac:dyDescent="0.2">
      <c r="B22" s="76" t="s">
        <v>33</v>
      </c>
      <c r="C22" s="76"/>
      <c r="D22" s="77">
        <f>IF(C20&lt;=25%,D20,MIN(E20:F20))</f>
        <v>100</v>
      </c>
      <c r="E22" s="77"/>
    </row>
    <row r="23" spans="1:9" x14ac:dyDescent="0.2">
      <c r="B23" s="76" t="s">
        <v>11</v>
      </c>
      <c r="C23" s="76"/>
      <c r="D23" s="77">
        <f>ROUND(D22,2)*F3</f>
        <v>12000</v>
      </c>
      <c r="E23" s="77"/>
      <c r="G23" s="34" t="s">
        <v>42</v>
      </c>
      <c r="H23" s="35">
        <f>COUNT(H3:H17)</f>
        <v>1</v>
      </c>
    </row>
    <row r="24" spans="1:9" x14ac:dyDescent="0.2">
      <c r="B24" s="28"/>
      <c r="C24" s="28"/>
      <c r="D24" s="22"/>
      <c r="E24" s="22"/>
    </row>
    <row r="26" spans="1:9" x14ac:dyDescent="0.2">
      <c r="A26" s="81" t="s">
        <v>29</v>
      </c>
      <c r="B26" s="82"/>
      <c r="C26" s="82"/>
      <c r="D26" s="82"/>
      <c r="E26" s="82"/>
      <c r="F26" s="82"/>
      <c r="G26" s="82"/>
      <c r="H26" s="82"/>
      <c r="I26" s="83"/>
    </row>
    <row r="27" spans="1:9" x14ac:dyDescent="0.2">
      <c r="A27" s="68" t="s">
        <v>30</v>
      </c>
      <c r="B27" s="69"/>
      <c r="C27" s="69"/>
      <c r="D27" s="69"/>
      <c r="E27" s="69"/>
      <c r="F27" s="69"/>
      <c r="G27" s="69"/>
      <c r="H27" s="69"/>
      <c r="I27" s="70"/>
    </row>
    <row r="28" spans="1:9" x14ac:dyDescent="0.2">
      <c r="A28" s="68" t="s">
        <v>31</v>
      </c>
      <c r="B28" s="69"/>
      <c r="C28" s="69"/>
      <c r="D28" s="69"/>
      <c r="E28" s="69"/>
      <c r="F28" s="69"/>
      <c r="G28" s="69"/>
      <c r="H28" s="69"/>
      <c r="I28" s="70"/>
    </row>
    <row r="29" spans="1:9" ht="25.5" customHeight="1" x14ac:dyDescent="0.2">
      <c r="A29" s="84" t="s">
        <v>27</v>
      </c>
      <c r="B29" s="85"/>
      <c r="C29" s="85"/>
      <c r="D29" s="85"/>
      <c r="E29" s="85"/>
      <c r="F29" s="85"/>
      <c r="G29" s="85"/>
      <c r="H29" s="85"/>
      <c r="I29" s="86"/>
    </row>
    <row r="30" spans="1:9" x14ac:dyDescent="0.2">
      <c r="A30" s="68" t="s">
        <v>28</v>
      </c>
      <c r="B30" s="69"/>
      <c r="C30" s="69"/>
      <c r="D30" s="69"/>
      <c r="E30" s="69"/>
      <c r="F30" s="69"/>
      <c r="G30" s="69"/>
      <c r="H30" s="69"/>
      <c r="I30" s="70"/>
    </row>
    <row r="31" spans="1:9" x14ac:dyDescent="0.2">
      <c r="A31" s="68" t="s">
        <v>32</v>
      </c>
      <c r="B31" s="69"/>
      <c r="C31" s="69"/>
      <c r="D31" s="69"/>
      <c r="E31" s="69"/>
      <c r="F31" s="69"/>
      <c r="G31" s="69"/>
      <c r="H31" s="69"/>
      <c r="I31" s="70"/>
    </row>
    <row r="32" spans="1:9" ht="25.5" customHeight="1" x14ac:dyDescent="0.2">
      <c r="A32" s="78" t="s">
        <v>34</v>
      </c>
      <c r="B32" s="79"/>
      <c r="C32" s="79"/>
      <c r="D32" s="79"/>
      <c r="E32" s="79"/>
      <c r="F32" s="79"/>
      <c r="G32" s="79"/>
      <c r="H32" s="79"/>
      <c r="I32" s="80"/>
    </row>
  </sheetData>
  <mergeCells count="17">
    <mergeCell ref="A28:I28"/>
    <mergeCell ref="A29:I29"/>
    <mergeCell ref="A30:I30"/>
    <mergeCell ref="A31:I31"/>
    <mergeCell ref="A32:I32"/>
    <mergeCell ref="A27:I27"/>
    <mergeCell ref="A1:I1"/>
    <mergeCell ref="A2:A17"/>
    <mergeCell ref="B2:D2"/>
    <mergeCell ref="B3:D17"/>
    <mergeCell ref="E3:E17"/>
    <mergeCell ref="F3:F17"/>
    <mergeCell ref="B22:C22"/>
    <mergeCell ref="D22:E22"/>
    <mergeCell ref="B23:C23"/>
    <mergeCell ref="D23:E23"/>
    <mergeCell ref="A26:I26"/>
  </mergeCells>
  <pageMargins left="0.511811024" right="0.511811024" top="0.78740157499999996" bottom="0.78740157499999996" header="0.31496062000000002" footer="0.31496062000000002"/>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K1" sqref="K1:N1048576"/>
    </sheetView>
  </sheetViews>
  <sheetFormatPr defaultRowHeight="12.75" x14ac:dyDescent="0.2"/>
  <cols>
    <col min="1" max="1" width="11.85546875" style="1" bestFit="1" customWidth="1"/>
    <col min="2" max="3" width="9.140625" style="1" customWidth="1"/>
    <col min="4" max="6" width="10.28515625" style="1" bestFit="1" customWidth="1"/>
    <col min="7" max="7" width="39.28515625" style="1" bestFit="1" customWidth="1"/>
    <col min="8" max="8" width="11.28515625" style="1" bestFit="1" customWidth="1"/>
    <col min="9" max="9" width="10.28515625" style="1" bestFit="1" customWidth="1"/>
    <col min="10" max="16384" width="9.140625" style="1"/>
  </cols>
  <sheetData>
    <row r="1" spans="1:9" ht="15.75" x14ac:dyDescent="0.25">
      <c r="A1" s="71" t="s">
        <v>25</v>
      </c>
      <c r="B1" s="72"/>
      <c r="C1" s="72"/>
      <c r="D1" s="72"/>
      <c r="E1" s="72"/>
      <c r="F1" s="72"/>
      <c r="G1" s="72"/>
      <c r="H1" s="72"/>
      <c r="I1" s="73"/>
    </row>
    <row r="2" spans="1:9" x14ac:dyDescent="0.2">
      <c r="A2" s="56" t="s">
        <v>12</v>
      </c>
      <c r="B2" s="56" t="s">
        <v>1</v>
      </c>
      <c r="C2" s="57"/>
      <c r="D2" s="58"/>
      <c r="E2" s="2" t="s">
        <v>2</v>
      </c>
      <c r="F2" s="2" t="s">
        <v>3</v>
      </c>
      <c r="G2" s="2" t="s">
        <v>4</v>
      </c>
      <c r="H2" s="3" t="s">
        <v>5</v>
      </c>
      <c r="I2" s="26" t="s">
        <v>23</v>
      </c>
    </row>
    <row r="3" spans="1:9" ht="12.75" customHeight="1" x14ac:dyDescent="0.2">
      <c r="A3" s="56"/>
      <c r="B3" s="59" t="s">
        <v>57</v>
      </c>
      <c r="C3" s="60"/>
      <c r="D3" s="61"/>
      <c r="E3" s="74" t="s">
        <v>10</v>
      </c>
      <c r="F3" s="75">
        <v>9</v>
      </c>
      <c r="G3" s="4" t="s">
        <v>80</v>
      </c>
      <c r="H3" s="5">
        <v>3000</v>
      </c>
      <c r="I3" s="5" t="str">
        <f>IF(H3="","",(IF($C$20&lt;25%,"N/A",IF(H3&lt;=($D$20+$B$20),H3,"Descartado"))))</f>
        <v>Descartado</v>
      </c>
    </row>
    <row r="4" spans="1:9" x14ac:dyDescent="0.2">
      <c r="A4" s="56"/>
      <c r="B4" s="62"/>
      <c r="C4" s="63"/>
      <c r="D4" s="64"/>
      <c r="E4" s="74"/>
      <c r="F4" s="74"/>
      <c r="G4" s="4" t="s">
        <v>81</v>
      </c>
      <c r="H4" s="5">
        <v>1400</v>
      </c>
      <c r="I4" s="5">
        <f t="shared" ref="I4:I17" si="0">IF(H4="","",(IF($C$20&lt;25%,"N/A",IF(H4&lt;=($D$20+$B$20),H4,"Descartado"))))</f>
        <v>1400</v>
      </c>
    </row>
    <row r="5" spans="1:9" x14ac:dyDescent="0.2">
      <c r="A5" s="56"/>
      <c r="B5" s="62"/>
      <c r="C5" s="63"/>
      <c r="D5" s="64"/>
      <c r="E5" s="74"/>
      <c r="F5" s="74"/>
      <c r="G5" s="4" t="s">
        <v>82</v>
      </c>
      <c r="H5" s="5">
        <v>711.74</v>
      </c>
      <c r="I5" s="5">
        <f t="shared" si="0"/>
        <v>711.74</v>
      </c>
    </row>
    <row r="6" spans="1:9" x14ac:dyDescent="0.2">
      <c r="A6" s="56"/>
      <c r="B6" s="62"/>
      <c r="C6" s="63"/>
      <c r="D6" s="64"/>
      <c r="E6" s="74"/>
      <c r="F6" s="74"/>
      <c r="G6" s="4" t="s">
        <v>83</v>
      </c>
      <c r="H6" s="5">
        <v>711.14</v>
      </c>
      <c r="I6" s="5">
        <f t="shared" si="0"/>
        <v>711.14</v>
      </c>
    </row>
    <row r="7" spans="1:9" x14ac:dyDescent="0.2">
      <c r="A7" s="56"/>
      <c r="B7" s="62"/>
      <c r="C7" s="63"/>
      <c r="D7" s="64"/>
      <c r="E7" s="74"/>
      <c r="F7" s="74"/>
      <c r="G7" s="4" t="s">
        <v>84</v>
      </c>
      <c r="H7" s="5">
        <v>737.65</v>
      </c>
      <c r="I7" s="5">
        <f t="shared" si="0"/>
        <v>737.65</v>
      </c>
    </row>
    <row r="8" spans="1:9" x14ac:dyDescent="0.2">
      <c r="A8" s="56"/>
      <c r="B8" s="62"/>
      <c r="C8" s="63"/>
      <c r="D8" s="64"/>
      <c r="E8" s="74"/>
      <c r="F8" s="74"/>
      <c r="G8" s="4"/>
      <c r="H8" s="5"/>
      <c r="I8" s="5" t="str">
        <f t="shared" si="0"/>
        <v/>
      </c>
    </row>
    <row r="9" spans="1:9" x14ac:dyDescent="0.2">
      <c r="A9" s="56"/>
      <c r="B9" s="62"/>
      <c r="C9" s="63"/>
      <c r="D9" s="64"/>
      <c r="E9" s="74"/>
      <c r="F9" s="74"/>
      <c r="G9" s="4"/>
      <c r="H9" s="5"/>
      <c r="I9" s="5" t="str">
        <f t="shared" si="0"/>
        <v/>
      </c>
    </row>
    <row r="10" spans="1:9" x14ac:dyDescent="0.2">
      <c r="A10" s="56"/>
      <c r="B10" s="62"/>
      <c r="C10" s="63"/>
      <c r="D10" s="64"/>
      <c r="E10" s="74"/>
      <c r="F10" s="74"/>
      <c r="G10" s="4"/>
      <c r="H10" s="5"/>
      <c r="I10" s="5" t="str">
        <f t="shared" si="0"/>
        <v/>
      </c>
    </row>
    <row r="11" spans="1:9" x14ac:dyDescent="0.2">
      <c r="A11" s="56"/>
      <c r="B11" s="62"/>
      <c r="C11" s="63"/>
      <c r="D11" s="64"/>
      <c r="E11" s="74"/>
      <c r="F11" s="74"/>
      <c r="G11" s="4"/>
      <c r="H11" s="5"/>
      <c r="I11" s="5" t="str">
        <f t="shared" si="0"/>
        <v/>
      </c>
    </row>
    <row r="12" spans="1:9" x14ac:dyDescent="0.2">
      <c r="A12" s="56"/>
      <c r="B12" s="62"/>
      <c r="C12" s="63"/>
      <c r="D12" s="64"/>
      <c r="E12" s="74"/>
      <c r="F12" s="74"/>
      <c r="G12" s="4"/>
      <c r="H12" s="5"/>
      <c r="I12" s="5" t="str">
        <f t="shared" si="0"/>
        <v/>
      </c>
    </row>
    <row r="13" spans="1:9" hidden="1" x14ac:dyDescent="0.2">
      <c r="A13" s="56"/>
      <c r="B13" s="62"/>
      <c r="C13" s="63"/>
      <c r="D13" s="64"/>
      <c r="E13" s="74"/>
      <c r="F13" s="74"/>
      <c r="G13" s="4"/>
      <c r="H13" s="5"/>
      <c r="I13" s="5" t="str">
        <f t="shared" si="0"/>
        <v/>
      </c>
    </row>
    <row r="14" spans="1:9" hidden="1" x14ac:dyDescent="0.2">
      <c r="A14" s="56"/>
      <c r="B14" s="62"/>
      <c r="C14" s="63"/>
      <c r="D14" s="64"/>
      <c r="E14" s="74"/>
      <c r="F14" s="74"/>
      <c r="G14" s="4"/>
      <c r="H14" s="5"/>
      <c r="I14" s="5" t="str">
        <f t="shared" si="0"/>
        <v/>
      </c>
    </row>
    <row r="15" spans="1:9" hidden="1" x14ac:dyDescent="0.2">
      <c r="A15" s="56"/>
      <c r="B15" s="62"/>
      <c r="C15" s="63"/>
      <c r="D15" s="64"/>
      <c r="E15" s="74"/>
      <c r="F15" s="74"/>
      <c r="G15" s="4"/>
      <c r="H15" s="5"/>
      <c r="I15" s="5" t="str">
        <f t="shared" si="0"/>
        <v/>
      </c>
    </row>
    <row r="16" spans="1:9" hidden="1" x14ac:dyDescent="0.2">
      <c r="A16" s="56"/>
      <c r="B16" s="62"/>
      <c r="C16" s="63"/>
      <c r="D16" s="64"/>
      <c r="E16" s="74"/>
      <c r="F16" s="74"/>
      <c r="G16" s="4"/>
      <c r="H16" s="5"/>
      <c r="I16" s="5" t="str">
        <f t="shared" si="0"/>
        <v/>
      </c>
    </row>
    <row r="17" spans="1:9" hidden="1" x14ac:dyDescent="0.2">
      <c r="A17" s="56"/>
      <c r="B17" s="65"/>
      <c r="C17" s="66"/>
      <c r="D17" s="67"/>
      <c r="E17" s="74"/>
      <c r="F17" s="74"/>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988.47239130893308</v>
      </c>
      <c r="C20" s="18">
        <f>IF(H23&lt;2,"N/A",(B20/D20))</f>
        <v>0.75334796983546537</v>
      </c>
      <c r="D20" s="19">
        <f>AVERAGE(H3:H17)</f>
        <v>1312.106</v>
      </c>
      <c r="E20" s="20">
        <f>IF(H23&lt;2,"N/A",(IF(C20&lt;=25%,"N/A",AVERAGE(I3:I17))))</f>
        <v>890.13249999999994</v>
      </c>
      <c r="F20" s="19">
        <f>MEDIAN(H3:H17)</f>
        <v>737.65</v>
      </c>
      <c r="G20" s="21"/>
      <c r="H20" s="22"/>
      <c r="I20" s="22"/>
    </row>
    <row r="21" spans="1:9" x14ac:dyDescent="0.2">
      <c r="A21" s="23"/>
      <c r="B21" s="24"/>
      <c r="C21" s="24"/>
      <c r="D21" s="24"/>
      <c r="E21" s="24"/>
      <c r="F21" s="24"/>
      <c r="G21" s="25"/>
      <c r="H21" s="25"/>
      <c r="I21" s="25"/>
    </row>
    <row r="22" spans="1:9" x14ac:dyDescent="0.2">
      <c r="B22" s="76" t="s">
        <v>33</v>
      </c>
      <c r="C22" s="76"/>
      <c r="D22" s="77">
        <f>IF(C20&lt;=25%,D20,MIN(E20:F20))</f>
        <v>737.65</v>
      </c>
      <c r="E22" s="77"/>
    </row>
    <row r="23" spans="1:9" x14ac:dyDescent="0.2">
      <c r="B23" s="76" t="s">
        <v>11</v>
      </c>
      <c r="C23" s="76"/>
      <c r="D23" s="77">
        <f>ROUND(D22,2)*F3</f>
        <v>6638.8499999999995</v>
      </c>
      <c r="E23" s="77"/>
      <c r="G23" s="34" t="s">
        <v>42</v>
      </c>
      <c r="H23" s="35">
        <f>COUNT(H3:H17)</f>
        <v>5</v>
      </c>
    </row>
    <row r="24" spans="1:9" x14ac:dyDescent="0.2">
      <c r="B24" s="28"/>
      <c r="C24" s="28"/>
      <c r="D24" s="22"/>
      <c r="E24" s="22"/>
    </row>
    <row r="26" spans="1:9" x14ac:dyDescent="0.2">
      <c r="A26" s="81" t="s">
        <v>29</v>
      </c>
      <c r="B26" s="82"/>
      <c r="C26" s="82"/>
      <c r="D26" s="82"/>
      <c r="E26" s="82"/>
      <c r="F26" s="82"/>
      <c r="G26" s="82"/>
      <c r="H26" s="82"/>
      <c r="I26" s="83"/>
    </row>
    <row r="27" spans="1:9" x14ac:dyDescent="0.2">
      <c r="A27" s="68" t="s">
        <v>30</v>
      </c>
      <c r="B27" s="69"/>
      <c r="C27" s="69"/>
      <c r="D27" s="69"/>
      <c r="E27" s="69"/>
      <c r="F27" s="69"/>
      <c r="G27" s="69"/>
      <c r="H27" s="69"/>
      <c r="I27" s="70"/>
    </row>
    <row r="28" spans="1:9" x14ac:dyDescent="0.2">
      <c r="A28" s="68" t="s">
        <v>31</v>
      </c>
      <c r="B28" s="69"/>
      <c r="C28" s="69"/>
      <c r="D28" s="69"/>
      <c r="E28" s="69"/>
      <c r="F28" s="69"/>
      <c r="G28" s="69"/>
      <c r="H28" s="69"/>
      <c r="I28" s="70"/>
    </row>
    <row r="29" spans="1:9" ht="25.5" customHeight="1" x14ac:dyDescent="0.2">
      <c r="A29" s="84" t="s">
        <v>27</v>
      </c>
      <c r="B29" s="85"/>
      <c r="C29" s="85"/>
      <c r="D29" s="85"/>
      <c r="E29" s="85"/>
      <c r="F29" s="85"/>
      <c r="G29" s="85"/>
      <c r="H29" s="85"/>
      <c r="I29" s="86"/>
    </row>
    <row r="30" spans="1:9" x14ac:dyDescent="0.2">
      <c r="A30" s="68" t="s">
        <v>28</v>
      </c>
      <c r="B30" s="69"/>
      <c r="C30" s="69"/>
      <c r="D30" s="69"/>
      <c r="E30" s="69"/>
      <c r="F30" s="69"/>
      <c r="G30" s="69"/>
      <c r="H30" s="69"/>
      <c r="I30" s="70"/>
    </row>
    <row r="31" spans="1:9" x14ac:dyDescent="0.2">
      <c r="A31" s="68" t="s">
        <v>32</v>
      </c>
      <c r="B31" s="69"/>
      <c r="C31" s="69"/>
      <c r="D31" s="69"/>
      <c r="E31" s="69"/>
      <c r="F31" s="69"/>
      <c r="G31" s="69"/>
      <c r="H31" s="69"/>
      <c r="I31" s="70"/>
    </row>
    <row r="32" spans="1:9" ht="25.5" customHeight="1" x14ac:dyDescent="0.2">
      <c r="A32" s="78" t="s">
        <v>34</v>
      </c>
      <c r="B32" s="79"/>
      <c r="C32" s="79"/>
      <c r="D32" s="79"/>
      <c r="E32" s="79"/>
      <c r="F32" s="79"/>
      <c r="G32" s="79"/>
      <c r="H32" s="79"/>
      <c r="I32" s="80"/>
    </row>
  </sheetData>
  <mergeCells count="17">
    <mergeCell ref="A28:I28"/>
    <mergeCell ref="A29:I29"/>
    <mergeCell ref="A30:I30"/>
    <mergeCell ref="A31:I31"/>
    <mergeCell ref="A32:I32"/>
    <mergeCell ref="A27:I27"/>
    <mergeCell ref="A1:I1"/>
    <mergeCell ref="A2:A17"/>
    <mergeCell ref="B2:D2"/>
    <mergeCell ref="B3:D17"/>
    <mergeCell ref="E3:E17"/>
    <mergeCell ref="F3:F17"/>
    <mergeCell ref="B22:C22"/>
    <mergeCell ref="D22:E22"/>
    <mergeCell ref="B23:C23"/>
    <mergeCell ref="D23:E23"/>
    <mergeCell ref="A26:I26"/>
  </mergeCells>
  <pageMargins left="0.511811024" right="0.511811024" top="0.78740157499999996" bottom="0.78740157499999996" header="0.31496062000000002" footer="0.31496062000000002"/>
  <pageSetup paperSize="9" scale="76" fitToHeight="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G42" sqref="G42"/>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71" t="s">
        <v>25</v>
      </c>
      <c r="B1" s="72"/>
      <c r="C1" s="72"/>
      <c r="D1" s="72"/>
      <c r="E1" s="72"/>
      <c r="F1" s="72"/>
      <c r="G1" s="72"/>
      <c r="H1" s="72"/>
      <c r="I1" s="73"/>
    </row>
    <row r="2" spans="1:9" x14ac:dyDescent="0.2">
      <c r="A2" s="56" t="s">
        <v>50</v>
      </c>
      <c r="B2" s="56" t="s">
        <v>1</v>
      </c>
      <c r="C2" s="57"/>
      <c r="D2" s="58"/>
      <c r="E2" s="38" t="s">
        <v>2</v>
      </c>
      <c r="F2" s="38" t="s">
        <v>3</v>
      </c>
      <c r="G2" s="38" t="s">
        <v>4</v>
      </c>
      <c r="H2" s="3" t="s">
        <v>5</v>
      </c>
      <c r="I2" s="26" t="s">
        <v>23</v>
      </c>
    </row>
    <row r="3" spans="1:9" ht="12.75" customHeight="1" x14ac:dyDescent="0.2">
      <c r="A3" s="56"/>
      <c r="B3" s="59" t="s">
        <v>74</v>
      </c>
      <c r="C3" s="60"/>
      <c r="D3" s="61"/>
      <c r="E3" s="74" t="s">
        <v>10</v>
      </c>
      <c r="F3" s="75">
        <v>30</v>
      </c>
      <c r="G3" s="4" t="s">
        <v>80</v>
      </c>
      <c r="H3" s="5">
        <v>65</v>
      </c>
      <c r="I3" s="5" t="e">
        <f>IF(H3="","",(IF($C$20&lt;25%,"N/A",IF(H3&lt;=($D$20+$B$20),H3,"Descartado"))))</f>
        <v>#VALUE!</v>
      </c>
    </row>
    <row r="4" spans="1:9" x14ac:dyDescent="0.2">
      <c r="A4" s="56"/>
      <c r="B4" s="62"/>
      <c r="C4" s="63"/>
      <c r="D4" s="64"/>
      <c r="E4" s="74"/>
      <c r="F4" s="74"/>
      <c r="G4" s="4"/>
      <c r="H4" s="5"/>
      <c r="I4" s="5" t="str">
        <f t="shared" ref="I4:I17" si="0">IF(H4="","",(IF($C$20&lt;25%,"N/A",IF(H4&lt;=($D$20+$B$20),H4,"Descartado"))))</f>
        <v/>
      </c>
    </row>
    <row r="5" spans="1:9" x14ac:dyDescent="0.2">
      <c r="A5" s="56"/>
      <c r="B5" s="62"/>
      <c r="C5" s="63"/>
      <c r="D5" s="64"/>
      <c r="E5" s="74"/>
      <c r="F5" s="74"/>
      <c r="G5" s="4"/>
      <c r="H5" s="5"/>
      <c r="I5" s="5" t="str">
        <f t="shared" si="0"/>
        <v/>
      </c>
    </row>
    <row r="6" spans="1:9" x14ac:dyDescent="0.2">
      <c r="A6" s="56"/>
      <c r="B6" s="62"/>
      <c r="C6" s="63"/>
      <c r="D6" s="64"/>
      <c r="E6" s="74"/>
      <c r="F6" s="74"/>
      <c r="G6" s="4"/>
      <c r="H6" s="5"/>
      <c r="I6" s="5" t="str">
        <f t="shared" si="0"/>
        <v/>
      </c>
    </row>
    <row r="7" spans="1:9" ht="9" customHeight="1" x14ac:dyDescent="0.2">
      <c r="A7" s="56"/>
      <c r="B7" s="62"/>
      <c r="C7" s="63"/>
      <c r="D7" s="64"/>
      <c r="E7" s="74"/>
      <c r="F7" s="74"/>
      <c r="G7" s="4"/>
      <c r="H7" s="5"/>
      <c r="I7" s="5" t="str">
        <f t="shared" si="0"/>
        <v/>
      </c>
    </row>
    <row r="8" spans="1:9" hidden="1" x14ac:dyDescent="0.2">
      <c r="A8" s="56"/>
      <c r="B8" s="62"/>
      <c r="C8" s="63"/>
      <c r="D8" s="64"/>
      <c r="E8" s="74"/>
      <c r="F8" s="74"/>
      <c r="G8" s="4"/>
      <c r="H8" s="5"/>
      <c r="I8" s="5" t="str">
        <f t="shared" si="0"/>
        <v/>
      </c>
    </row>
    <row r="9" spans="1:9" hidden="1" x14ac:dyDescent="0.2">
      <c r="A9" s="56"/>
      <c r="B9" s="62"/>
      <c r="C9" s="63"/>
      <c r="D9" s="64"/>
      <c r="E9" s="74"/>
      <c r="F9" s="74"/>
      <c r="G9" s="4"/>
      <c r="H9" s="5"/>
      <c r="I9" s="5" t="str">
        <f t="shared" si="0"/>
        <v/>
      </c>
    </row>
    <row r="10" spans="1:9" hidden="1" x14ac:dyDescent="0.2">
      <c r="A10" s="56"/>
      <c r="B10" s="62"/>
      <c r="C10" s="63"/>
      <c r="D10" s="64"/>
      <c r="E10" s="74"/>
      <c r="F10" s="74"/>
      <c r="G10" s="4"/>
      <c r="H10" s="5"/>
      <c r="I10" s="5" t="str">
        <f t="shared" si="0"/>
        <v/>
      </c>
    </row>
    <row r="11" spans="1:9" hidden="1" x14ac:dyDescent="0.2">
      <c r="A11" s="56"/>
      <c r="B11" s="62"/>
      <c r="C11" s="63"/>
      <c r="D11" s="64"/>
      <c r="E11" s="74"/>
      <c r="F11" s="74"/>
      <c r="G11" s="4"/>
      <c r="H11" s="5"/>
      <c r="I11" s="5" t="str">
        <f t="shared" si="0"/>
        <v/>
      </c>
    </row>
    <row r="12" spans="1:9" hidden="1" x14ac:dyDescent="0.2">
      <c r="A12" s="56"/>
      <c r="B12" s="62"/>
      <c r="C12" s="63"/>
      <c r="D12" s="64"/>
      <c r="E12" s="74"/>
      <c r="F12" s="74"/>
      <c r="G12" s="4"/>
      <c r="H12" s="5"/>
      <c r="I12" s="5" t="str">
        <f t="shared" si="0"/>
        <v/>
      </c>
    </row>
    <row r="13" spans="1:9" hidden="1" x14ac:dyDescent="0.2">
      <c r="A13" s="56"/>
      <c r="B13" s="62"/>
      <c r="C13" s="63"/>
      <c r="D13" s="64"/>
      <c r="E13" s="74"/>
      <c r="F13" s="74"/>
      <c r="G13" s="4"/>
      <c r="H13" s="5"/>
      <c r="I13" s="5" t="str">
        <f t="shared" si="0"/>
        <v/>
      </c>
    </row>
    <row r="14" spans="1:9" hidden="1" x14ac:dyDescent="0.2">
      <c r="A14" s="56"/>
      <c r="B14" s="62"/>
      <c r="C14" s="63"/>
      <c r="D14" s="64"/>
      <c r="E14" s="74"/>
      <c r="F14" s="74"/>
      <c r="G14" s="4"/>
      <c r="H14" s="5"/>
      <c r="I14" s="5" t="str">
        <f t="shared" si="0"/>
        <v/>
      </c>
    </row>
    <row r="15" spans="1:9" hidden="1" x14ac:dyDescent="0.2">
      <c r="A15" s="56"/>
      <c r="B15" s="62"/>
      <c r="C15" s="63"/>
      <c r="D15" s="64"/>
      <c r="E15" s="74"/>
      <c r="F15" s="74"/>
      <c r="G15" s="4"/>
      <c r="H15" s="5"/>
      <c r="I15" s="5" t="str">
        <f t="shared" si="0"/>
        <v/>
      </c>
    </row>
    <row r="16" spans="1:9" hidden="1" x14ac:dyDescent="0.2">
      <c r="A16" s="56"/>
      <c r="B16" s="62"/>
      <c r="C16" s="63"/>
      <c r="D16" s="64"/>
      <c r="E16" s="74"/>
      <c r="F16" s="74"/>
      <c r="G16" s="4"/>
      <c r="H16" s="5"/>
      <c r="I16" s="5" t="str">
        <f t="shared" si="0"/>
        <v/>
      </c>
    </row>
    <row r="17" spans="1:9" hidden="1" x14ac:dyDescent="0.2">
      <c r="A17" s="56"/>
      <c r="B17" s="65"/>
      <c r="C17" s="66"/>
      <c r="D17" s="67"/>
      <c r="E17" s="74"/>
      <c r="F17" s="74"/>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t="str">
        <f>IF(H23&lt;2,"N/A",(STDEV(H3:H17)))</f>
        <v>N/A</v>
      </c>
      <c r="C20" s="18" t="str">
        <f>IF(H23&lt;2,"N/A",(B20/D20))</f>
        <v>N/A</v>
      </c>
      <c r="D20" s="19">
        <f>AVERAGE(H3:H17)</f>
        <v>65</v>
      </c>
      <c r="E20" s="20" t="str">
        <f>IF(H23&lt;2,"N/A",(IF(C20&lt;=25%,"N/A",AVERAGE(I3:I17))))</f>
        <v>N/A</v>
      </c>
      <c r="F20" s="19">
        <f>MEDIAN(H3:H17)</f>
        <v>65</v>
      </c>
      <c r="G20" s="21"/>
      <c r="H20" s="22"/>
      <c r="I20" s="22"/>
    </row>
    <row r="21" spans="1:9" x14ac:dyDescent="0.2">
      <c r="A21" s="23"/>
      <c r="B21" s="24"/>
      <c r="C21" s="24"/>
      <c r="D21" s="24"/>
      <c r="E21" s="24"/>
      <c r="F21" s="24"/>
      <c r="G21" s="25"/>
      <c r="H21" s="25"/>
      <c r="I21" s="25"/>
    </row>
    <row r="22" spans="1:9" x14ac:dyDescent="0.2">
      <c r="B22" s="76" t="s">
        <v>33</v>
      </c>
      <c r="C22" s="76"/>
      <c r="D22" s="77">
        <f>IF(C20&lt;=25%,D20,MIN(E20:F20))</f>
        <v>65</v>
      </c>
      <c r="E22" s="77"/>
    </row>
    <row r="23" spans="1:9" x14ac:dyDescent="0.2">
      <c r="B23" s="76" t="s">
        <v>11</v>
      </c>
      <c r="C23" s="76"/>
      <c r="D23" s="77">
        <f>ROUND(D22,2)*F3</f>
        <v>1950</v>
      </c>
      <c r="E23" s="77"/>
      <c r="G23" s="34" t="s">
        <v>42</v>
      </c>
      <c r="H23" s="35">
        <f>COUNT(H3:H17)</f>
        <v>1</v>
      </c>
    </row>
    <row r="24" spans="1:9" x14ac:dyDescent="0.2">
      <c r="B24" s="28"/>
      <c r="C24" s="28"/>
      <c r="D24" s="22"/>
      <c r="E24" s="22"/>
    </row>
    <row r="26" spans="1:9" x14ac:dyDescent="0.2">
      <c r="A26" s="81" t="s">
        <v>29</v>
      </c>
      <c r="B26" s="82"/>
      <c r="C26" s="82"/>
      <c r="D26" s="82"/>
      <c r="E26" s="82"/>
      <c r="F26" s="82"/>
      <c r="G26" s="82"/>
      <c r="H26" s="82"/>
      <c r="I26" s="83"/>
    </row>
    <row r="27" spans="1:9" x14ac:dyDescent="0.2">
      <c r="A27" s="68" t="s">
        <v>30</v>
      </c>
      <c r="B27" s="69"/>
      <c r="C27" s="69"/>
      <c r="D27" s="69"/>
      <c r="E27" s="69"/>
      <c r="F27" s="69"/>
      <c r="G27" s="69"/>
      <c r="H27" s="69"/>
      <c r="I27" s="70"/>
    </row>
    <row r="28" spans="1:9" x14ac:dyDescent="0.2">
      <c r="A28" s="68" t="s">
        <v>31</v>
      </c>
      <c r="B28" s="69"/>
      <c r="C28" s="69"/>
      <c r="D28" s="69"/>
      <c r="E28" s="69"/>
      <c r="F28" s="69"/>
      <c r="G28" s="69"/>
      <c r="H28" s="69"/>
      <c r="I28" s="70"/>
    </row>
    <row r="29" spans="1:9" ht="25.5" customHeight="1" x14ac:dyDescent="0.2">
      <c r="A29" s="84" t="s">
        <v>27</v>
      </c>
      <c r="B29" s="85"/>
      <c r="C29" s="85"/>
      <c r="D29" s="85"/>
      <c r="E29" s="85"/>
      <c r="F29" s="85"/>
      <c r="G29" s="85"/>
      <c r="H29" s="85"/>
      <c r="I29" s="86"/>
    </row>
    <row r="30" spans="1:9" x14ac:dyDescent="0.2">
      <c r="A30" s="68" t="s">
        <v>28</v>
      </c>
      <c r="B30" s="69"/>
      <c r="C30" s="69"/>
      <c r="D30" s="69"/>
      <c r="E30" s="69"/>
      <c r="F30" s="69"/>
      <c r="G30" s="69"/>
      <c r="H30" s="69"/>
      <c r="I30" s="70"/>
    </row>
    <row r="31" spans="1:9" x14ac:dyDescent="0.2">
      <c r="A31" s="68" t="s">
        <v>32</v>
      </c>
      <c r="B31" s="69"/>
      <c r="C31" s="69"/>
      <c r="D31" s="69"/>
      <c r="E31" s="69"/>
      <c r="F31" s="69"/>
      <c r="G31" s="69"/>
      <c r="H31" s="69"/>
      <c r="I31" s="70"/>
    </row>
    <row r="32" spans="1:9" ht="25.5" customHeight="1" x14ac:dyDescent="0.2">
      <c r="A32" s="78" t="s">
        <v>34</v>
      </c>
      <c r="B32" s="79"/>
      <c r="C32" s="79"/>
      <c r="D32" s="79"/>
      <c r="E32" s="79"/>
      <c r="F32" s="79"/>
      <c r="G32" s="79"/>
      <c r="H32" s="79"/>
      <c r="I32" s="80"/>
    </row>
  </sheetData>
  <mergeCells count="17">
    <mergeCell ref="A28:I28"/>
    <mergeCell ref="A29:I29"/>
    <mergeCell ref="A30:I30"/>
    <mergeCell ref="A31:I31"/>
    <mergeCell ref="A32:I32"/>
    <mergeCell ref="A27:I27"/>
    <mergeCell ref="A1:I1"/>
    <mergeCell ref="A2:A17"/>
    <mergeCell ref="B2:D2"/>
    <mergeCell ref="B3:D17"/>
    <mergeCell ref="E3:E17"/>
    <mergeCell ref="F3:F17"/>
    <mergeCell ref="B22:C22"/>
    <mergeCell ref="D22:E22"/>
    <mergeCell ref="B23:C23"/>
    <mergeCell ref="D23:E23"/>
    <mergeCell ref="A26:I26"/>
  </mergeCells>
  <pageMargins left="0.511811024" right="0.511811024" top="0.78740157499999996" bottom="0.78740157499999996" header="0.31496062000000002" footer="0.31496062000000002"/>
  <pageSetup paperSize="9" scale="77" fitToHeight="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H4" sqref="H4"/>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71" t="s">
        <v>25</v>
      </c>
      <c r="B1" s="72"/>
      <c r="C1" s="72"/>
      <c r="D1" s="72"/>
      <c r="E1" s="72"/>
      <c r="F1" s="72"/>
      <c r="G1" s="72"/>
      <c r="H1" s="72"/>
      <c r="I1" s="73"/>
    </row>
    <row r="2" spans="1:9" x14ac:dyDescent="0.2">
      <c r="A2" s="56" t="s">
        <v>51</v>
      </c>
      <c r="B2" s="56" t="s">
        <v>1</v>
      </c>
      <c r="C2" s="57"/>
      <c r="D2" s="58"/>
      <c r="E2" s="38" t="s">
        <v>2</v>
      </c>
      <c r="F2" s="38" t="s">
        <v>3</v>
      </c>
      <c r="G2" s="38" t="s">
        <v>4</v>
      </c>
      <c r="H2" s="3" t="s">
        <v>5</v>
      </c>
      <c r="I2" s="26" t="s">
        <v>23</v>
      </c>
    </row>
    <row r="3" spans="1:9" ht="12.75" customHeight="1" x14ac:dyDescent="0.2">
      <c r="A3" s="56"/>
      <c r="B3" s="59" t="s">
        <v>75</v>
      </c>
      <c r="C3" s="60"/>
      <c r="D3" s="61"/>
      <c r="E3" s="74" t="s">
        <v>10</v>
      </c>
      <c r="F3" s="75">
        <v>10</v>
      </c>
      <c r="G3" s="4" t="s">
        <v>80</v>
      </c>
      <c r="H3" s="5">
        <v>140</v>
      </c>
      <c r="I3" s="5" t="e">
        <f>IF(H3="","",(IF($C$20&lt;25%,"N/A",IF(H3&lt;=($D$20+$B$20),H3,"Descartado"))))</f>
        <v>#VALUE!</v>
      </c>
    </row>
    <row r="4" spans="1:9" x14ac:dyDescent="0.2">
      <c r="A4" s="56"/>
      <c r="B4" s="62"/>
      <c r="C4" s="63"/>
      <c r="D4" s="64"/>
      <c r="E4" s="74"/>
      <c r="F4" s="74"/>
      <c r="G4" s="4"/>
      <c r="H4" s="5"/>
      <c r="I4" s="5" t="str">
        <f t="shared" ref="I4:I17" si="0">IF(H4="","",(IF($C$20&lt;25%,"N/A",IF(H4&lt;=($D$20+$B$20),H4,"Descartado"))))</f>
        <v/>
      </c>
    </row>
    <row r="5" spans="1:9" x14ac:dyDescent="0.2">
      <c r="A5" s="56"/>
      <c r="B5" s="62"/>
      <c r="C5" s="63"/>
      <c r="D5" s="64"/>
      <c r="E5" s="74"/>
      <c r="F5" s="74"/>
      <c r="G5" s="4"/>
      <c r="H5" s="5"/>
      <c r="I5" s="5" t="str">
        <f t="shared" si="0"/>
        <v/>
      </c>
    </row>
    <row r="6" spans="1:9" x14ac:dyDescent="0.2">
      <c r="A6" s="56"/>
      <c r="B6" s="62"/>
      <c r="C6" s="63"/>
      <c r="D6" s="64"/>
      <c r="E6" s="74"/>
      <c r="F6" s="74"/>
      <c r="G6" s="4"/>
      <c r="H6" s="5"/>
      <c r="I6" s="5" t="str">
        <f t="shared" si="0"/>
        <v/>
      </c>
    </row>
    <row r="7" spans="1:9" ht="8.25" customHeight="1" x14ac:dyDescent="0.2">
      <c r="A7" s="56"/>
      <c r="B7" s="62"/>
      <c r="C7" s="63"/>
      <c r="D7" s="64"/>
      <c r="E7" s="74"/>
      <c r="F7" s="74"/>
      <c r="G7" s="4"/>
      <c r="H7" s="5"/>
      <c r="I7" s="5" t="str">
        <f t="shared" si="0"/>
        <v/>
      </c>
    </row>
    <row r="8" spans="1:9" hidden="1" x14ac:dyDescent="0.2">
      <c r="A8" s="56"/>
      <c r="B8" s="62"/>
      <c r="C8" s="63"/>
      <c r="D8" s="64"/>
      <c r="E8" s="74"/>
      <c r="F8" s="74"/>
      <c r="G8" s="4"/>
      <c r="H8" s="5"/>
      <c r="I8" s="5" t="str">
        <f t="shared" si="0"/>
        <v/>
      </c>
    </row>
    <row r="9" spans="1:9" hidden="1" x14ac:dyDescent="0.2">
      <c r="A9" s="56"/>
      <c r="B9" s="62"/>
      <c r="C9" s="63"/>
      <c r="D9" s="64"/>
      <c r="E9" s="74"/>
      <c r="F9" s="74"/>
      <c r="G9" s="4"/>
      <c r="H9" s="5"/>
      <c r="I9" s="5" t="str">
        <f t="shared" si="0"/>
        <v/>
      </c>
    </row>
    <row r="10" spans="1:9" hidden="1" x14ac:dyDescent="0.2">
      <c r="A10" s="56"/>
      <c r="B10" s="62"/>
      <c r="C10" s="63"/>
      <c r="D10" s="64"/>
      <c r="E10" s="74"/>
      <c r="F10" s="74"/>
      <c r="G10" s="4"/>
      <c r="H10" s="5"/>
      <c r="I10" s="5" t="str">
        <f t="shared" si="0"/>
        <v/>
      </c>
    </row>
    <row r="11" spans="1:9" hidden="1" x14ac:dyDescent="0.2">
      <c r="A11" s="56"/>
      <c r="B11" s="62"/>
      <c r="C11" s="63"/>
      <c r="D11" s="64"/>
      <c r="E11" s="74"/>
      <c r="F11" s="74"/>
      <c r="G11" s="4"/>
      <c r="H11" s="5"/>
      <c r="I11" s="5" t="str">
        <f t="shared" si="0"/>
        <v/>
      </c>
    </row>
    <row r="12" spans="1:9" hidden="1" x14ac:dyDescent="0.2">
      <c r="A12" s="56"/>
      <c r="B12" s="62"/>
      <c r="C12" s="63"/>
      <c r="D12" s="64"/>
      <c r="E12" s="74"/>
      <c r="F12" s="74"/>
      <c r="G12" s="4"/>
      <c r="H12" s="5"/>
      <c r="I12" s="5" t="str">
        <f t="shared" si="0"/>
        <v/>
      </c>
    </row>
    <row r="13" spans="1:9" hidden="1" x14ac:dyDescent="0.2">
      <c r="A13" s="56"/>
      <c r="B13" s="62"/>
      <c r="C13" s="63"/>
      <c r="D13" s="64"/>
      <c r="E13" s="74"/>
      <c r="F13" s="74"/>
      <c r="G13" s="4"/>
      <c r="H13" s="5"/>
      <c r="I13" s="5" t="str">
        <f t="shared" si="0"/>
        <v/>
      </c>
    </row>
    <row r="14" spans="1:9" hidden="1" x14ac:dyDescent="0.2">
      <c r="A14" s="56"/>
      <c r="B14" s="62"/>
      <c r="C14" s="63"/>
      <c r="D14" s="64"/>
      <c r="E14" s="74"/>
      <c r="F14" s="74"/>
      <c r="G14" s="4"/>
      <c r="H14" s="5"/>
      <c r="I14" s="5" t="str">
        <f t="shared" si="0"/>
        <v/>
      </c>
    </row>
    <row r="15" spans="1:9" hidden="1" x14ac:dyDescent="0.2">
      <c r="A15" s="56"/>
      <c r="B15" s="62"/>
      <c r="C15" s="63"/>
      <c r="D15" s="64"/>
      <c r="E15" s="74"/>
      <c r="F15" s="74"/>
      <c r="G15" s="4"/>
      <c r="H15" s="5"/>
      <c r="I15" s="5" t="str">
        <f t="shared" si="0"/>
        <v/>
      </c>
    </row>
    <row r="16" spans="1:9" hidden="1" x14ac:dyDescent="0.2">
      <c r="A16" s="56"/>
      <c r="B16" s="62"/>
      <c r="C16" s="63"/>
      <c r="D16" s="64"/>
      <c r="E16" s="74"/>
      <c r="F16" s="74"/>
      <c r="G16" s="4"/>
      <c r="H16" s="5"/>
      <c r="I16" s="5" t="str">
        <f t="shared" si="0"/>
        <v/>
      </c>
    </row>
    <row r="17" spans="1:9" hidden="1" x14ac:dyDescent="0.2">
      <c r="A17" s="56"/>
      <c r="B17" s="65"/>
      <c r="C17" s="66"/>
      <c r="D17" s="67"/>
      <c r="E17" s="74"/>
      <c r="F17" s="74"/>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t="str">
        <f>IF(H23&lt;2,"N/A",(STDEV(H3:H17)))</f>
        <v>N/A</v>
      </c>
      <c r="C20" s="18" t="str">
        <f>IF(H23&lt;2,"N/A",(B20/D20))</f>
        <v>N/A</v>
      </c>
      <c r="D20" s="19">
        <f>AVERAGE(H3:H17)</f>
        <v>140</v>
      </c>
      <c r="E20" s="20" t="str">
        <f>IF(H23&lt;2,"N/A",(IF(C20&lt;=25%,"N/A",AVERAGE(I3:I17))))</f>
        <v>N/A</v>
      </c>
      <c r="F20" s="19">
        <f>MEDIAN(H3:H17)</f>
        <v>140</v>
      </c>
      <c r="G20" s="21"/>
      <c r="H20" s="22"/>
      <c r="I20" s="22"/>
    </row>
    <row r="21" spans="1:9" x14ac:dyDescent="0.2">
      <c r="A21" s="23"/>
      <c r="B21" s="24"/>
      <c r="C21" s="24"/>
      <c r="D21" s="24"/>
      <c r="E21" s="24"/>
      <c r="F21" s="24"/>
      <c r="G21" s="25"/>
      <c r="H21" s="25"/>
      <c r="I21" s="25"/>
    </row>
    <row r="22" spans="1:9" x14ac:dyDescent="0.2">
      <c r="B22" s="76" t="s">
        <v>33</v>
      </c>
      <c r="C22" s="76"/>
      <c r="D22" s="77">
        <f>IF(C20&lt;=25%,D20,MIN(E20:F20))</f>
        <v>140</v>
      </c>
      <c r="E22" s="77"/>
    </row>
    <row r="23" spans="1:9" x14ac:dyDescent="0.2">
      <c r="B23" s="76" t="s">
        <v>11</v>
      </c>
      <c r="C23" s="76"/>
      <c r="D23" s="77">
        <f>ROUND(D22,2)*F3</f>
        <v>1400</v>
      </c>
      <c r="E23" s="77"/>
      <c r="G23" s="34" t="s">
        <v>42</v>
      </c>
      <c r="H23" s="35">
        <f>COUNT(H3:H17)</f>
        <v>1</v>
      </c>
    </row>
    <row r="24" spans="1:9" x14ac:dyDescent="0.2">
      <c r="B24" s="28"/>
      <c r="C24" s="28"/>
      <c r="D24" s="22"/>
      <c r="E24" s="22"/>
    </row>
    <row r="26" spans="1:9" x14ac:dyDescent="0.2">
      <c r="A26" s="81" t="s">
        <v>29</v>
      </c>
      <c r="B26" s="82"/>
      <c r="C26" s="82"/>
      <c r="D26" s="82"/>
      <c r="E26" s="82"/>
      <c r="F26" s="82"/>
      <c r="G26" s="82"/>
      <c r="H26" s="82"/>
      <c r="I26" s="83"/>
    </row>
    <row r="27" spans="1:9" x14ac:dyDescent="0.2">
      <c r="A27" s="68" t="s">
        <v>30</v>
      </c>
      <c r="B27" s="69"/>
      <c r="C27" s="69"/>
      <c r="D27" s="69"/>
      <c r="E27" s="69"/>
      <c r="F27" s="69"/>
      <c r="G27" s="69"/>
      <c r="H27" s="69"/>
      <c r="I27" s="70"/>
    </row>
    <row r="28" spans="1:9" x14ac:dyDescent="0.2">
      <c r="A28" s="68" t="s">
        <v>31</v>
      </c>
      <c r="B28" s="69"/>
      <c r="C28" s="69"/>
      <c r="D28" s="69"/>
      <c r="E28" s="69"/>
      <c r="F28" s="69"/>
      <c r="G28" s="69"/>
      <c r="H28" s="69"/>
      <c r="I28" s="70"/>
    </row>
    <row r="29" spans="1:9" ht="25.5" customHeight="1" x14ac:dyDescent="0.2">
      <c r="A29" s="84" t="s">
        <v>27</v>
      </c>
      <c r="B29" s="85"/>
      <c r="C29" s="85"/>
      <c r="D29" s="85"/>
      <c r="E29" s="85"/>
      <c r="F29" s="85"/>
      <c r="G29" s="85"/>
      <c r="H29" s="85"/>
      <c r="I29" s="86"/>
    </row>
    <row r="30" spans="1:9" x14ac:dyDescent="0.2">
      <c r="A30" s="68" t="s">
        <v>28</v>
      </c>
      <c r="B30" s="69"/>
      <c r="C30" s="69"/>
      <c r="D30" s="69"/>
      <c r="E30" s="69"/>
      <c r="F30" s="69"/>
      <c r="G30" s="69"/>
      <c r="H30" s="69"/>
      <c r="I30" s="70"/>
    </row>
    <row r="31" spans="1:9" x14ac:dyDescent="0.2">
      <c r="A31" s="68" t="s">
        <v>32</v>
      </c>
      <c r="B31" s="69"/>
      <c r="C31" s="69"/>
      <c r="D31" s="69"/>
      <c r="E31" s="69"/>
      <c r="F31" s="69"/>
      <c r="G31" s="69"/>
      <c r="H31" s="69"/>
      <c r="I31" s="70"/>
    </row>
    <row r="32" spans="1:9" ht="25.5" customHeight="1" x14ac:dyDescent="0.2">
      <c r="A32" s="78" t="s">
        <v>34</v>
      </c>
      <c r="B32" s="79"/>
      <c r="C32" s="79"/>
      <c r="D32" s="79"/>
      <c r="E32" s="79"/>
      <c r="F32" s="79"/>
      <c r="G32" s="79"/>
      <c r="H32" s="79"/>
      <c r="I32" s="80"/>
    </row>
  </sheetData>
  <mergeCells count="17">
    <mergeCell ref="A28:I28"/>
    <mergeCell ref="A29:I29"/>
    <mergeCell ref="A30:I30"/>
    <mergeCell ref="A31:I31"/>
    <mergeCell ref="A32:I32"/>
    <mergeCell ref="A27:I27"/>
    <mergeCell ref="A1:I1"/>
    <mergeCell ref="A2:A17"/>
    <mergeCell ref="B2:D2"/>
    <mergeCell ref="B3:D17"/>
    <mergeCell ref="E3:E17"/>
    <mergeCell ref="F3:F17"/>
    <mergeCell ref="B22:C22"/>
    <mergeCell ref="D22:E22"/>
    <mergeCell ref="B23:C23"/>
    <mergeCell ref="D23:E23"/>
    <mergeCell ref="A26:I26"/>
  </mergeCells>
  <pageMargins left="0.511811024" right="0.511811024" top="0.78740157499999996" bottom="0.78740157499999996" header="0.31496062000000002" footer="0.31496062000000002"/>
  <pageSetup paperSize="9" scale="77" fitToHeight="0"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L30" sqref="L30"/>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71" t="s">
        <v>25</v>
      </c>
      <c r="B1" s="72"/>
      <c r="C1" s="72"/>
      <c r="D1" s="72"/>
      <c r="E1" s="72"/>
      <c r="F1" s="72"/>
      <c r="G1" s="72"/>
      <c r="H1" s="72"/>
      <c r="I1" s="73"/>
    </row>
    <row r="2" spans="1:9" x14ac:dyDescent="0.2">
      <c r="A2" s="56" t="s">
        <v>52</v>
      </c>
      <c r="B2" s="56" t="s">
        <v>1</v>
      </c>
      <c r="C2" s="57"/>
      <c r="D2" s="58"/>
      <c r="E2" s="38" t="s">
        <v>2</v>
      </c>
      <c r="F2" s="38" t="s">
        <v>3</v>
      </c>
      <c r="G2" s="38" t="s">
        <v>4</v>
      </c>
      <c r="H2" s="3" t="s">
        <v>5</v>
      </c>
      <c r="I2" s="26" t="s">
        <v>23</v>
      </c>
    </row>
    <row r="3" spans="1:9" ht="12.75" customHeight="1" x14ac:dyDescent="0.2">
      <c r="A3" s="56"/>
      <c r="B3" s="59" t="s">
        <v>76</v>
      </c>
      <c r="C3" s="60"/>
      <c r="D3" s="61"/>
      <c r="E3" s="74" t="s">
        <v>10</v>
      </c>
      <c r="F3" s="75">
        <v>20</v>
      </c>
      <c r="G3" s="4" t="s">
        <v>80</v>
      </c>
      <c r="H3" s="5">
        <v>1000</v>
      </c>
      <c r="I3" s="5" t="str">
        <f>IF(H3="","",(IF($C$20&lt;25%,"N/A",IF(H3&lt;=($D$20+$B$20),H3,"Descartado"))))</f>
        <v>Descartado</v>
      </c>
    </row>
    <row r="4" spans="1:9" x14ac:dyDescent="0.2">
      <c r="A4" s="56"/>
      <c r="B4" s="62"/>
      <c r="C4" s="63"/>
      <c r="D4" s="64"/>
      <c r="E4" s="74"/>
      <c r="F4" s="74"/>
      <c r="G4" s="4" t="s">
        <v>81</v>
      </c>
      <c r="H4" s="5">
        <v>350</v>
      </c>
      <c r="I4" s="5">
        <f t="shared" ref="I4:I17" si="0">IF(H4="","",(IF($C$20&lt;25%,"N/A",IF(H4&lt;=($D$20+$B$20),H4,"Descartado"))))</f>
        <v>350</v>
      </c>
    </row>
    <row r="5" spans="1:9" x14ac:dyDescent="0.2">
      <c r="A5" s="56"/>
      <c r="B5" s="62"/>
      <c r="C5" s="63"/>
      <c r="D5" s="64"/>
      <c r="E5" s="74"/>
      <c r="F5" s="74"/>
      <c r="G5" s="4" t="s">
        <v>82</v>
      </c>
      <c r="H5" s="5">
        <v>215.32</v>
      </c>
      <c r="I5" s="5">
        <f t="shared" si="0"/>
        <v>215.32</v>
      </c>
    </row>
    <row r="6" spans="1:9" x14ac:dyDescent="0.2">
      <c r="A6" s="56"/>
      <c r="B6" s="62"/>
      <c r="C6" s="63"/>
      <c r="D6" s="64"/>
      <c r="E6" s="74"/>
      <c r="F6" s="74"/>
      <c r="G6" s="4" t="s">
        <v>83</v>
      </c>
      <c r="H6" s="5">
        <v>215.32</v>
      </c>
      <c r="I6" s="5">
        <f t="shared" si="0"/>
        <v>215.32</v>
      </c>
    </row>
    <row r="7" spans="1:9" x14ac:dyDescent="0.2">
      <c r="A7" s="56"/>
      <c r="B7" s="62"/>
      <c r="C7" s="63"/>
      <c r="D7" s="64"/>
      <c r="E7" s="74"/>
      <c r="F7" s="74"/>
      <c r="G7" s="4" t="s">
        <v>84</v>
      </c>
      <c r="H7" s="5">
        <v>358.86</v>
      </c>
      <c r="I7" s="5">
        <f t="shared" si="0"/>
        <v>358.86</v>
      </c>
    </row>
    <row r="8" spans="1:9" x14ac:dyDescent="0.2">
      <c r="A8" s="56"/>
      <c r="B8" s="62"/>
      <c r="C8" s="63"/>
      <c r="D8" s="64"/>
      <c r="E8" s="74"/>
      <c r="F8" s="74"/>
      <c r="G8" s="4"/>
      <c r="H8" s="5"/>
      <c r="I8" s="5" t="str">
        <f t="shared" si="0"/>
        <v/>
      </c>
    </row>
    <row r="9" spans="1:9" x14ac:dyDescent="0.2">
      <c r="A9" s="56"/>
      <c r="B9" s="62"/>
      <c r="C9" s="63"/>
      <c r="D9" s="64"/>
      <c r="E9" s="74"/>
      <c r="F9" s="74"/>
      <c r="G9" s="4"/>
      <c r="H9" s="5"/>
      <c r="I9" s="5" t="str">
        <f t="shared" si="0"/>
        <v/>
      </c>
    </row>
    <row r="10" spans="1:9" x14ac:dyDescent="0.2">
      <c r="A10" s="56"/>
      <c r="B10" s="62"/>
      <c r="C10" s="63"/>
      <c r="D10" s="64"/>
      <c r="E10" s="74"/>
      <c r="F10" s="74"/>
      <c r="G10" s="4"/>
      <c r="H10" s="5"/>
      <c r="I10" s="5" t="str">
        <f t="shared" si="0"/>
        <v/>
      </c>
    </row>
    <row r="11" spans="1:9" x14ac:dyDescent="0.2">
      <c r="A11" s="56"/>
      <c r="B11" s="62"/>
      <c r="C11" s="63"/>
      <c r="D11" s="64"/>
      <c r="E11" s="74"/>
      <c r="F11" s="74"/>
      <c r="G11" s="4"/>
      <c r="H11" s="5"/>
      <c r="I11" s="5" t="str">
        <f t="shared" si="0"/>
        <v/>
      </c>
    </row>
    <row r="12" spans="1:9" x14ac:dyDescent="0.2">
      <c r="A12" s="56"/>
      <c r="B12" s="62"/>
      <c r="C12" s="63"/>
      <c r="D12" s="64"/>
      <c r="E12" s="74"/>
      <c r="F12" s="74"/>
      <c r="G12" s="4"/>
      <c r="H12" s="5"/>
      <c r="I12" s="5" t="str">
        <f t="shared" si="0"/>
        <v/>
      </c>
    </row>
    <row r="13" spans="1:9" ht="5.25" customHeight="1" x14ac:dyDescent="0.2">
      <c r="A13" s="56"/>
      <c r="B13" s="62"/>
      <c r="C13" s="63"/>
      <c r="D13" s="64"/>
      <c r="E13" s="74"/>
      <c r="F13" s="74"/>
      <c r="G13" s="4"/>
      <c r="H13" s="5"/>
      <c r="I13" s="5" t="str">
        <f t="shared" si="0"/>
        <v/>
      </c>
    </row>
    <row r="14" spans="1:9" hidden="1" x14ac:dyDescent="0.2">
      <c r="A14" s="56"/>
      <c r="B14" s="62"/>
      <c r="C14" s="63"/>
      <c r="D14" s="64"/>
      <c r="E14" s="74"/>
      <c r="F14" s="74"/>
      <c r="G14" s="4"/>
      <c r="H14" s="5"/>
      <c r="I14" s="5" t="str">
        <f t="shared" si="0"/>
        <v/>
      </c>
    </row>
    <row r="15" spans="1:9" hidden="1" x14ac:dyDescent="0.2">
      <c r="A15" s="56"/>
      <c r="B15" s="62"/>
      <c r="C15" s="63"/>
      <c r="D15" s="64"/>
      <c r="E15" s="74"/>
      <c r="F15" s="74"/>
      <c r="G15" s="4"/>
      <c r="H15" s="5"/>
      <c r="I15" s="5" t="str">
        <f t="shared" si="0"/>
        <v/>
      </c>
    </row>
    <row r="16" spans="1:9" hidden="1" x14ac:dyDescent="0.2">
      <c r="A16" s="56"/>
      <c r="B16" s="62"/>
      <c r="C16" s="63"/>
      <c r="D16" s="64"/>
      <c r="E16" s="74"/>
      <c r="F16" s="74"/>
      <c r="G16" s="4"/>
      <c r="H16" s="5"/>
      <c r="I16" s="5" t="str">
        <f t="shared" si="0"/>
        <v/>
      </c>
    </row>
    <row r="17" spans="1:9" hidden="1" x14ac:dyDescent="0.2">
      <c r="A17" s="56"/>
      <c r="B17" s="65"/>
      <c r="C17" s="66"/>
      <c r="D17" s="67"/>
      <c r="E17" s="74"/>
      <c r="F17" s="74"/>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327.30484811563673</v>
      </c>
      <c r="C20" s="18">
        <f>IF(H23&lt;2,"N/A",(B20/D20))</f>
        <v>0.76490967075400029</v>
      </c>
      <c r="D20" s="19">
        <f>AVERAGE(H3:H17)</f>
        <v>427.9</v>
      </c>
      <c r="E20" s="20">
        <f>IF(H23&lt;2,"N/A",(IF(C20&lt;=25%,"N/A",AVERAGE(I3:I17))))</f>
        <v>284.875</v>
      </c>
      <c r="F20" s="19">
        <f>MEDIAN(H3:H17)</f>
        <v>350</v>
      </c>
      <c r="G20" s="21"/>
      <c r="H20" s="22"/>
      <c r="I20" s="22"/>
    </row>
    <row r="21" spans="1:9" x14ac:dyDescent="0.2">
      <c r="A21" s="23"/>
      <c r="B21" s="24"/>
      <c r="C21" s="24"/>
      <c r="D21" s="24"/>
      <c r="E21" s="24"/>
      <c r="F21" s="24"/>
      <c r="G21" s="25"/>
      <c r="H21" s="25"/>
      <c r="I21" s="25"/>
    </row>
    <row r="22" spans="1:9" x14ac:dyDescent="0.2">
      <c r="B22" s="76" t="s">
        <v>33</v>
      </c>
      <c r="C22" s="76"/>
      <c r="D22" s="77">
        <f>IF(C20&lt;=25%,D20,MIN(E20:F20))</f>
        <v>284.875</v>
      </c>
      <c r="E22" s="77"/>
    </row>
    <row r="23" spans="1:9" x14ac:dyDescent="0.2">
      <c r="B23" s="76" t="s">
        <v>11</v>
      </c>
      <c r="C23" s="76"/>
      <c r="D23" s="77">
        <f>ROUND(D22,2)*F3</f>
        <v>5697.6</v>
      </c>
      <c r="E23" s="77"/>
      <c r="G23" s="34" t="s">
        <v>42</v>
      </c>
      <c r="H23" s="35">
        <f>COUNT(H3:H17)</f>
        <v>5</v>
      </c>
    </row>
    <row r="24" spans="1:9" x14ac:dyDescent="0.2">
      <c r="B24" s="28"/>
      <c r="C24" s="28"/>
      <c r="D24" s="22"/>
      <c r="E24" s="22"/>
    </row>
    <row r="26" spans="1:9" x14ac:dyDescent="0.2">
      <c r="A26" s="81" t="s">
        <v>29</v>
      </c>
      <c r="B26" s="82"/>
      <c r="C26" s="82"/>
      <c r="D26" s="82"/>
      <c r="E26" s="82"/>
      <c r="F26" s="82"/>
      <c r="G26" s="82"/>
      <c r="H26" s="82"/>
      <c r="I26" s="83"/>
    </row>
    <row r="27" spans="1:9" x14ac:dyDescent="0.2">
      <c r="A27" s="68" t="s">
        <v>30</v>
      </c>
      <c r="B27" s="69"/>
      <c r="C27" s="69"/>
      <c r="D27" s="69"/>
      <c r="E27" s="69"/>
      <c r="F27" s="69"/>
      <c r="G27" s="69"/>
      <c r="H27" s="69"/>
      <c r="I27" s="70"/>
    </row>
    <row r="28" spans="1:9" x14ac:dyDescent="0.2">
      <c r="A28" s="68" t="s">
        <v>31</v>
      </c>
      <c r="B28" s="69"/>
      <c r="C28" s="69"/>
      <c r="D28" s="69"/>
      <c r="E28" s="69"/>
      <c r="F28" s="69"/>
      <c r="G28" s="69"/>
      <c r="H28" s="69"/>
      <c r="I28" s="70"/>
    </row>
    <row r="29" spans="1:9" ht="25.5" customHeight="1" x14ac:dyDescent="0.2">
      <c r="A29" s="84" t="s">
        <v>27</v>
      </c>
      <c r="B29" s="85"/>
      <c r="C29" s="85"/>
      <c r="D29" s="85"/>
      <c r="E29" s="85"/>
      <c r="F29" s="85"/>
      <c r="G29" s="85"/>
      <c r="H29" s="85"/>
      <c r="I29" s="86"/>
    </row>
    <row r="30" spans="1:9" x14ac:dyDescent="0.2">
      <c r="A30" s="68" t="s">
        <v>28</v>
      </c>
      <c r="B30" s="69"/>
      <c r="C30" s="69"/>
      <c r="D30" s="69"/>
      <c r="E30" s="69"/>
      <c r="F30" s="69"/>
      <c r="G30" s="69"/>
      <c r="H30" s="69"/>
      <c r="I30" s="70"/>
    </row>
    <row r="31" spans="1:9" x14ac:dyDescent="0.2">
      <c r="A31" s="68" t="s">
        <v>32</v>
      </c>
      <c r="B31" s="69"/>
      <c r="C31" s="69"/>
      <c r="D31" s="69"/>
      <c r="E31" s="69"/>
      <c r="F31" s="69"/>
      <c r="G31" s="69"/>
      <c r="H31" s="69"/>
      <c r="I31" s="70"/>
    </row>
    <row r="32" spans="1:9" ht="25.5" customHeight="1" x14ac:dyDescent="0.2">
      <c r="A32" s="78" t="s">
        <v>34</v>
      </c>
      <c r="B32" s="79"/>
      <c r="C32" s="79"/>
      <c r="D32" s="79"/>
      <c r="E32" s="79"/>
      <c r="F32" s="79"/>
      <c r="G32" s="79"/>
      <c r="H32" s="79"/>
      <c r="I32" s="80"/>
    </row>
  </sheetData>
  <mergeCells count="17">
    <mergeCell ref="A28:I28"/>
    <mergeCell ref="A29:I29"/>
    <mergeCell ref="A30:I30"/>
    <mergeCell ref="A31:I31"/>
    <mergeCell ref="A32:I32"/>
    <mergeCell ref="A27:I27"/>
    <mergeCell ref="A1:I1"/>
    <mergeCell ref="A2:A17"/>
    <mergeCell ref="B2:D2"/>
    <mergeCell ref="B3:D17"/>
    <mergeCell ref="E3:E17"/>
    <mergeCell ref="F3:F17"/>
    <mergeCell ref="B22:C22"/>
    <mergeCell ref="D22:E22"/>
    <mergeCell ref="B23:C23"/>
    <mergeCell ref="D23:E23"/>
    <mergeCell ref="A26:I26"/>
  </mergeCells>
  <pageMargins left="0.511811024" right="0.511811024" top="0.78740157499999996" bottom="0.78740157499999996" header="0.31496062000000002" footer="0.31496062000000002"/>
  <pageSetup paperSize="9" scale="77" fitToHeight="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K19" sqref="K19"/>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71" t="s">
        <v>25</v>
      </c>
      <c r="B1" s="72"/>
      <c r="C1" s="72"/>
      <c r="D1" s="72"/>
      <c r="E1" s="72"/>
      <c r="F1" s="72"/>
      <c r="G1" s="72"/>
      <c r="H1" s="72"/>
      <c r="I1" s="73"/>
    </row>
    <row r="2" spans="1:9" x14ac:dyDescent="0.2">
      <c r="A2" s="56" t="s">
        <v>53</v>
      </c>
      <c r="B2" s="56" t="s">
        <v>1</v>
      </c>
      <c r="C2" s="57"/>
      <c r="D2" s="58"/>
      <c r="E2" s="38" t="s">
        <v>2</v>
      </c>
      <c r="F2" s="38" t="s">
        <v>3</v>
      </c>
      <c r="G2" s="38" t="s">
        <v>4</v>
      </c>
      <c r="H2" s="3" t="s">
        <v>5</v>
      </c>
      <c r="I2" s="26" t="s">
        <v>23</v>
      </c>
    </row>
    <row r="3" spans="1:9" ht="12.75" customHeight="1" x14ac:dyDescent="0.2">
      <c r="A3" s="56"/>
      <c r="B3" s="59" t="s">
        <v>77</v>
      </c>
      <c r="C3" s="60"/>
      <c r="D3" s="61"/>
      <c r="E3" s="74" t="s">
        <v>10</v>
      </c>
      <c r="F3" s="75">
        <v>36</v>
      </c>
      <c r="G3" s="4" t="s">
        <v>80</v>
      </c>
      <c r="H3" s="5">
        <v>200</v>
      </c>
      <c r="I3" s="5" t="str">
        <f>IF(H3="","",(IF($C$20&lt;25%,"N/A",IF(H3&lt;=($D$20+$B$20),H3,"Descartado"))))</f>
        <v>N/A</v>
      </c>
    </row>
    <row r="4" spans="1:9" x14ac:dyDescent="0.2">
      <c r="A4" s="56"/>
      <c r="B4" s="62"/>
      <c r="C4" s="63"/>
      <c r="D4" s="64"/>
      <c r="E4" s="74"/>
      <c r="F4" s="74"/>
      <c r="G4" s="4" t="s">
        <v>81</v>
      </c>
      <c r="H4" s="5">
        <v>254</v>
      </c>
      <c r="I4" s="5" t="str">
        <f t="shared" ref="I4:I17" si="0">IF(H4="","",(IF($C$20&lt;25%,"N/A",IF(H4&lt;=($D$20+$B$20),H4,"Descartado"))))</f>
        <v>N/A</v>
      </c>
    </row>
    <row r="5" spans="1:9" x14ac:dyDescent="0.2">
      <c r="A5" s="56"/>
      <c r="B5" s="62"/>
      <c r="C5" s="63"/>
      <c r="D5" s="64"/>
      <c r="E5" s="74"/>
      <c r="F5" s="74"/>
      <c r="G5" s="4" t="s">
        <v>82</v>
      </c>
      <c r="H5" s="5">
        <v>158.5</v>
      </c>
      <c r="I5" s="5" t="str">
        <f t="shared" si="0"/>
        <v>N/A</v>
      </c>
    </row>
    <row r="6" spans="1:9" x14ac:dyDescent="0.2">
      <c r="A6" s="56"/>
      <c r="B6" s="62"/>
      <c r="C6" s="63"/>
      <c r="D6" s="64"/>
      <c r="E6" s="74"/>
      <c r="F6" s="74"/>
      <c r="G6" s="4" t="s">
        <v>83</v>
      </c>
      <c r="H6" s="5">
        <v>161.49</v>
      </c>
      <c r="I6" s="5" t="str">
        <f t="shared" si="0"/>
        <v>N/A</v>
      </c>
    </row>
    <row r="7" spans="1:9" x14ac:dyDescent="0.2">
      <c r="A7" s="56"/>
      <c r="B7" s="62"/>
      <c r="C7" s="63"/>
      <c r="D7" s="64"/>
      <c r="E7" s="74"/>
      <c r="F7" s="74"/>
      <c r="G7" s="4" t="s">
        <v>84</v>
      </c>
      <c r="H7" s="5">
        <v>182.42</v>
      </c>
      <c r="I7" s="5" t="str">
        <f t="shared" si="0"/>
        <v>N/A</v>
      </c>
    </row>
    <row r="8" spans="1:9" x14ac:dyDescent="0.2">
      <c r="A8" s="56"/>
      <c r="B8" s="62"/>
      <c r="C8" s="63"/>
      <c r="D8" s="64"/>
      <c r="E8" s="74"/>
      <c r="F8" s="74"/>
      <c r="G8" s="4"/>
      <c r="H8" s="5"/>
      <c r="I8" s="5" t="str">
        <f t="shared" si="0"/>
        <v/>
      </c>
    </row>
    <row r="9" spans="1:9" x14ac:dyDescent="0.2">
      <c r="A9" s="56"/>
      <c r="B9" s="62"/>
      <c r="C9" s="63"/>
      <c r="D9" s="64"/>
      <c r="E9" s="74"/>
      <c r="F9" s="74"/>
      <c r="G9" s="4"/>
      <c r="H9" s="5"/>
      <c r="I9" s="5" t="str">
        <f t="shared" si="0"/>
        <v/>
      </c>
    </row>
    <row r="10" spans="1:9" x14ac:dyDescent="0.2">
      <c r="A10" s="56"/>
      <c r="B10" s="62"/>
      <c r="C10" s="63"/>
      <c r="D10" s="64"/>
      <c r="E10" s="74"/>
      <c r="F10" s="74"/>
      <c r="G10" s="4"/>
      <c r="H10" s="5"/>
      <c r="I10" s="5" t="str">
        <f t="shared" si="0"/>
        <v/>
      </c>
    </row>
    <row r="11" spans="1:9" x14ac:dyDescent="0.2">
      <c r="A11" s="56"/>
      <c r="B11" s="62"/>
      <c r="C11" s="63"/>
      <c r="D11" s="64"/>
      <c r="E11" s="74"/>
      <c r="F11" s="74"/>
      <c r="G11" s="4"/>
      <c r="H11" s="5"/>
      <c r="I11" s="5" t="str">
        <f t="shared" si="0"/>
        <v/>
      </c>
    </row>
    <row r="12" spans="1:9" ht="8.25" customHeight="1" x14ac:dyDescent="0.2">
      <c r="A12" s="56"/>
      <c r="B12" s="62"/>
      <c r="C12" s="63"/>
      <c r="D12" s="64"/>
      <c r="E12" s="74"/>
      <c r="F12" s="74"/>
      <c r="G12" s="4"/>
      <c r="H12" s="5"/>
      <c r="I12" s="5" t="str">
        <f t="shared" si="0"/>
        <v/>
      </c>
    </row>
    <row r="13" spans="1:9" hidden="1" x14ac:dyDescent="0.2">
      <c r="A13" s="56"/>
      <c r="B13" s="62"/>
      <c r="C13" s="63"/>
      <c r="D13" s="64"/>
      <c r="E13" s="74"/>
      <c r="F13" s="74"/>
      <c r="G13" s="4"/>
      <c r="H13" s="5"/>
      <c r="I13" s="5" t="str">
        <f t="shared" si="0"/>
        <v/>
      </c>
    </row>
    <row r="14" spans="1:9" hidden="1" x14ac:dyDescent="0.2">
      <c r="A14" s="56"/>
      <c r="B14" s="62"/>
      <c r="C14" s="63"/>
      <c r="D14" s="64"/>
      <c r="E14" s="74"/>
      <c r="F14" s="74"/>
      <c r="G14" s="4"/>
      <c r="H14" s="5"/>
      <c r="I14" s="5" t="str">
        <f t="shared" si="0"/>
        <v/>
      </c>
    </row>
    <row r="15" spans="1:9" hidden="1" x14ac:dyDescent="0.2">
      <c r="A15" s="56"/>
      <c r="B15" s="62"/>
      <c r="C15" s="63"/>
      <c r="D15" s="64"/>
      <c r="E15" s="74"/>
      <c r="F15" s="74"/>
      <c r="G15" s="4"/>
      <c r="H15" s="5"/>
      <c r="I15" s="5" t="str">
        <f t="shared" si="0"/>
        <v/>
      </c>
    </row>
    <row r="16" spans="1:9" hidden="1" x14ac:dyDescent="0.2">
      <c r="A16" s="56"/>
      <c r="B16" s="62"/>
      <c r="C16" s="63"/>
      <c r="D16" s="64"/>
      <c r="E16" s="74"/>
      <c r="F16" s="74"/>
      <c r="G16" s="4"/>
      <c r="H16" s="5"/>
      <c r="I16" s="5" t="str">
        <f t="shared" si="0"/>
        <v/>
      </c>
    </row>
    <row r="17" spans="1:9" hidden="1" x14ac:dyDescent="0.2">
      <c r="A17" s="56"/>
      <c r="B17" s="65"/>
      <c r="C17" s="66"/>
      <c r="D17" s="67"/>
      <c r="E17" s="74"/>
      <c r="F17" s="74"/>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38.891865730509757</v>
      </c>
      <c r="C20" s="18">
        <f>IF(H23&lt;2,"N/A",(B20/D20))</f>
        <v>0.20332214076865446</v>
      </c>
      <c r="D20" s="19">
        <f>AVERAGE(H3:H17)</f>
        <v>191.28199999999998</v>
      </c>
      <c r="E20" s="20" t="str">
        <f>IF(H23&lt;2,"N/A",(IF(C20&lt;=25%,"N/A",AVERAGE(I3:I17))))</f>
        <v>N/A</v>
      </c>
      <c r="F20" s="19">
        <f>MEDIAN(H3:H17)</f>
        <v>182.42</v>
      </c>
      <c r="G20" s="21"/>
      <c r="H20" s="22"/>
      <c r="I20" s="22"/>
    </row>
    <row r="21" spans="1:9" x14ac:dyDescent="0.2">
      <c r="A21" s="23"/>
      <c r="B21" s="24"/>
      <c r="C21" s="24"/>
      <c r="D21" s="24"/>
      <c r="E21" s="24"/>
      <c r="F21" s="24"/>
      <c r="G21" s="25"/>
      <c r="H21" s="25"/>
      <c r="I21" s="25"/>
    </row>
    <row r="22" spans="1:9" x14ac:dyDescent="0.2">
      <c r="B22" s="76" t="s">
        <v>33</v>
      </c>
      <c r="C22" s="76"/>
      <c r="D22" s="77">
        <f>IF(C20&lt;=25%,D20,MIN(E20:F20))</f>
        <v>191.28199999999998</v>
      </c>
      <c r="E22" s="77"/>
    </row>
    <row r="23" spans="1:9" x14ac:dyDescent="0.2">
      <c r="B23" s="76" t="s">
        <v>11</v>
      </c>
      <c r="C23" s="76"/>
      <c r="D23" s="77">
        <f>ROUND(D22,2)*F3</f>
        <v>6886.08</v>
      </c>
      <c r="E23" s="77"/>
      <c r="G23" s="34" t="s">
        <v>42</v>
      </c>
      <c r="H23" s="35">
        <f>COUNT(H3:H17)</f>
        <v>5</v>
      </c>
    </row>
    <row r="24" spans="1:9" x14ac:dyDescent="0.2">
      <c r="B24" s="28"/>
      <c r="C24" s="28"/>
      <c r="D24" s="22"/>
      <c r="E24" s="22"/>
    </row>
    <row r="26" spans="1:9" x14ac:dyDescent="0.2">
      <c r="A26" s="81" t="s">
        <v>29</v>
      </c>
      <c r="B26" s="82"/>
      <c r="C26" s="82"/>
      <c r="D26" s="82"/>
      <c r="E26" s="82"/>
      <c r="F26" s="82"/>
      <c r="G26" s="82"/>
      <c r="H26" s="82"/>
      <c r="I26" s="83"/>
    </row>
    <row r="27" spans="1:9" x14ac:dyDescent="0.2">
      <c r="A27" s="68" t="s">
        <v>30</v>
      </c>
      <c r="B27" s="69"/>
      <c r="C27" s="69"/>
      <c r="D27" s="69"/>
      <c r="E27" s="69"/>
      <c r="F27" s="69"/>
      <c r="G27" s="69"/>
      <c r="H27" s="69"/>
      <c r="I27" s="70"/>
    </row>
    <row r="28" spans="1:9" x14ac:dyDescent="0.2">
      <c r="A28" s="68" t="s">
        <v>31</v>
      </c>
      <c r="B28" s="69"/>
      <c r="C28" s="69"/>
      <c r="D28" s="69"/>
      <c r="E28" s="69"/>
      <c r="F28" s="69"/>
      <c r="G28" s="69"/>
      <c r="H28" s="69"/>
      <c r="I28" s="70"/>
    </row>
    <row r="29" spans="1:9" ht="25.5" customHeight="1" x14ac:dyDescent="0.2">
      <c r="A29" s="84" t="s">
        <v>27</v>
      </c>
      <c r="B29" s="85"/>
      <c r="C29" s="85"/>
      <c r="D29" s="85"/>
      <c r="E29" s="85"/>
      <c r="F29" s="85"/>
      <c r="G29" s="85"/>
      <c r="H29" s="85"/>
      <c r="I29" s="86"/>
    </row>
    <row r="30" spans="1:9" x14ac:dyDescent="0.2">
      <c r="A30" s="68" t="s">
        <v>28</v>
      </c>
      <c r="B30" s="69"/>
      <c r="C30" s="69"/>
      <c r="D30" s="69"/>
      <c r="E30" s="69"/>
      <c r="F30" s="69"/>
      <c r="G30" s="69"/>
      <c r="H30" s="69"/>
      <c r="I30" s="70"/>
    </row>
    <row r="31" spans="1:9" x14ac:dyDescent="0.2">
      <c r="A31" s="68" t="s">
        <v>32</v>
      </c>
      <c r="B31" s="69"/>
      <c r="C31" s="69"/>
      <c r="D31" s="69"/>
      <c r="E31" s="69"/>
      <c r="F31" s="69"/>
      <c r="G31" s="69"/>
      <c r="H31" s="69"/>
      <c r="I31" s="70"/>
    </row>
    <row r="32" spans="1:9" ht="25.5" customHeight="1" x14ac:dyDescent="0.2">
      <c r="A32" s="78" t="s">
        <v>34</v>
      </c>
      <c r="B32" s="79"/>
      <c r="C32" s="79"/>
      <c r="D32" s="79"/>
      <c r="E32" s="79"/>
      <c r="F32" s="79"/>
      <c r="G32" s="79"/>
      <c r="H32" s="79"/>
      <c r="I32" s="80"/>
    </row>
  </sheetData>
  <mergeCells count="17">
    <mergeCell ref="A28:I28"/>
    <mergeCell ref="A29:I29"/>
    <mergeCell ref="A30:I30"/>
    <mergeCell ref="A31:I31"/>
    <mergeCell ref="A32:I32"/>
    <mergeCell ref="A27:I27"/>
    <mergeCell ref="A1:I1"/>
    <mergeCell ref="A2:A17"/>
    <mergeCell ref="B2:D2"/>
    <mergeCell ref="B3:D17"/>
    <mergeCell ref="E3:E17"/>
    <mergeCell ref="F3:F17"/>
    <mergeCell ref="B22:C22"/>
    <mergeCell ref="D22:E22"/>
    <mergeCell ref="B23:C23"/>
    <mergeCell ref="D23:E23"/>
    <mergeCell ref="A26:I26"/>
  </mergeCells>
  <pageMargins left="0.511811024" right="0.511811024" top="0.78740157499999996" bottom="0.78740157499999996" header="0.31496062000000002" footer="0.31496062000000002"/>
  <pageSetup paperSize="9" scale="77" fitToHeight="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J24" sqref="J24"/>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71" t="s">
        <v>25</v>
      </c>
      <c r="B1" s="72"/>
      <c r="C1" s="72"/>
      <c r="D1" s="72"/>
      <c r="E1" s="72"/>
      <c r="F1" s="72"/>
      <c r="G1" s="72"/>
      <c r="H1" s="72"/>
      <c r="I1" s="73"/>
    </row>
    <row r="2" spans="1:9" x14ac:dyDescent="0.2">
      <c r="A2" s="56" t="s">
        <v>54</v>
      </c>
      <c r="B2" s="56" t="s">
        <v>1</v>
      </c>
      <c r="C2" s="57"/>
      <c r="D2" s="58"/>
      <c r="E2" s="38" t="s">
        <v>2</v>
      </c>
      <c r="F2" s="38" t="s">
        <v>3</v>
      </c>
      <c r="G2" s="38" t="s">
        <v>4</v>
      </c>
      <c r="H2" s="3" t="s">
        <v>5</v>
      </c>
      <c r="I2" s="26" t="s">
        <v>23</v>
      </c>
    </row>
    <row r="3" spans="1:9" ht="12.75" customHeight="1" x14ac:dyDescent="0.2">
      <c r="A3" s="56"/>
      <c r="B3" s="59" t="s">
        <v>78</v>
      </c>
      <c r="C3" s="60"/>
      <c r="D3" s="61"/>
      <c r="E3" s="74" t="s">
        <v>10</v>
      </c>
      <c r="F3" s="75">
        <v>30</v>
      </c>
      <c r="G3" s="4" t="s">
        <v>80</v>
      </c>
      <c r="H3" s="5">
        <v>200</v>
      </c>
      <c r="I3" s="5">
        <f>IF(H3="","",(IF($C$20&lt;25%,"N/A",IF(H3&lt;=($D$20+$B$20),H3,"Descartado"))))</f>
        <v>200</v>
      </c>
    </row>
    <row r="4" spans="1:9" x14ac:dyDescent="0.2">
      <c r="A4" s="56"/>
      <c r="B4" s="62"/>
      <c r="C4" s="63"/>
      <c r="D4" s="64"/>
      <c r="E4" s="74"/>
      <c r="F4" s="74"/>
      <c r="G4" s="4" t="s">
        <v>81</v>
      </c>
      <c r="H4" s="5">
        <v>312</v>
      </c>
      <c r="I4" s="5">
        <f t="shared" ref="I4:I17" si="0">IF(H4="","",(IF($C$20&lt;25%,"N/A",IF(H4&lt;=($D$20+$B$20),H4,"Descartado"))))</f>
        <v>312</v>
      </c>
    </row>
    <row r="5" spans="1:9" x14ac:dyDescent="0.2">
      <c r="A5" s="56"/>
      <c r="B5" s="62"/>
      <c r="C5" s="63"/>
      <c r="D5" s="64"/>
      <c r="E5" s="74"/>
      <c r="F5" s="74"/>
      <c r="G5" s="4"/>
      <c r="H5" s="5"/>
      <c r="I5" s="5" t="str">
        <f t="shared" si="0"/>
        <v/>
      </c>
    </row>
    <row r="6" spans="1:9" x14ac:dyDescent="0.2">
      <c r="A6" s="56"/>
      <c r="B6" s="62"/>
      <c r="C6" s="63"/>
      <c r="D6" s="64"/>
      <c r="E6" s="74"/>
      <c r="F6" s="74"/>
      <c r="G6" s="4"/>
      <c r="H6" s="5"/>
      <c r="I6" s="5" t="str">
        <f t="shared" si="0"/>
        <v/>
      </c>
    </row>
    <row r="7" spans="1:9" x14ac:dyDescent="0.2">
      <c r="A7" s="56"/>
      <c r="B7" s="62"/>
      <c r="C7" s="63"/>
      <c r="D7" s="64"/>
      <c r="E7" s="74"/>
      <c r="F7" s="74"/>
      <c r="G7" s="4"/>
      <c r="H7" s="5"/>
      <c r="I7" s="5" t="str">
        <f t="shared" si="0"/>
        <v/>
      </c>
    </row>
    <row r="8" spans="1:9" x14ac:dyDescent="0.2">
      <c r="A8" s="56"/>
      <c r="B8" s="62"/>
      <c r="C8" s="63"/>
      <c r="D8" s="64"/>
      <c r="E8" s="74"/>
      <c r="F8" s="74"/>
      <c r="G8" s="4"/>
      <c r="H8" s="5"/>
      <c r="I8" s="5" t="str">
        <f t="shared" si="0"/>
        <v/>
      </c>
    </row>
    <row r="9" spans="1:9" x14ac:dyDescent="0.2">
      <c r="A9" s="56"/>
      <c r="B9" s="62"/>
      <c r="C9" s="63"/>
      <c r="D9" s="64"/>
      <c r="E9" s="74"/>
      <c r="F9" s="74"/>
      <c r="G9" s="4"/>
      <c r="H9" s="5"/>
      <c r="I9" s="5" t="str">
        <f t="shared" si="0"/>
        <v/>
      </c>
    </row>
    <row r="10" spans="1:9" ht="6.75" customHeight="1" x14ac:dyDescent="0.2">
      <c r="A10" s="56"/>
      <c r="B10" s="62"/>
      <c r="C10" s="63"/>
      <c r="D10" s="64"/>
      <c r="E10" s="74"/>
      <c r="F10" s="74"/>
      <c r="G10" s="4"/>
      <c r="H10" s="5"/>
      <c r="I10" s="5" t="str">
        <f t="shared" si="0"/>
        <v/>
      </c>
    </row>
    <row r="11" spans="1:9" hidden="1" x14ac:dyDescent="0.2">
      <c r="A11" s="56"/>
      <c r="B11" s="62"/>
      <c r="C11" s="63"/>
      <c r="D11" s="64"/>
      <c r="E11" s="74"/>
      <c r="F11" s="74"/>
      <c r="G11" s="4"/>
      <c r="H11" s="5"/>
      <c r="I11" s="5" t="str">
        <f t="shared" si="0"/>
        <v/>
      </c>
    </row>
    <row r="12" spans="1:9" hidden="1" x14ac:dyDescent="0.2">
      <c r="A12" s="56"/>
      <c r="B12" s="62"/>
      <c r="C12" s="63"/>
      <c r="D12" s="64"/>
      <c r="E12" s="74"/>
      <c r="F12" s="74"/>
      <c r="G12" s="4"/>
      <c r="H12" s="5"/>
      <c r="I12" s="5" t="str">
        <f t="shared" si="0"/>
        <v/>
      </c>
    </row>
    <row r="13" spans="1:9" hidden="1" x14ac:dyDescent="0.2">
      <c r="A13" s="56"/>
      <c r="B13" s="62"/>
      <c r="C13" s="63"/>
      <c r="D13" s="64"/>
      <c r="E13" s="74"/>
      <c r="F13" s="74"/>
      <c r="G13" s="4"/>
      <c r="H13" s="5"/>
      <c r="I13" s="5" t="str">
        <f t="shared" si="0"/>
        <v/>
      </c>
    </row>
    <row r="14" spans="1:9" hidden="1" x14ac:dyDescent="0.2">
      <c r="A14" s="56"/>
      <c r="B14" s="62"/>
      <c r="C14" s="63"/>
      <c r="D14" s="64"/>
      <c r="E14" s="74"/>
      <c r="F14" s="74"/>
      <c r="G14" s="4"/>
      <c r="H14" s="5"/>
      <c r="I14" s="5" t="str">
        <f t="shared" si="0"/>
        <v/>
      </c>
    </row>
    <row r="15" spans="1:9" hidden="1" x14ac:dyDescent="0.2">
      <c r="A15" s="56"/>
      <c r="B15" s="62"/>
      <c r="C15" s="63"/>
      <c r="D15" s="64"/>
      <c r="E15" s="74"/>
      <c r="F15" s="74"/>
      <c r="G15" s="4"/>
      <c r="H15" s="5"/>
      <c r="I15" s="5" t="str">
        <f t="shared" si="0"/>
        <v/>
      </c>
    </row>
    <row r="16" spans="1:9" hidden="1" x14ac:dyDescent="0.2">
      <c r="A16" s="56"/>
      <c r="B16" s="62"/>
      <c r="C16" s="63"/>
      <c r="D16" s="64"/>
      <c r="E16" s="74"/>
      <c r="F16" s="74"/>
      <c r="G16" s="4"/>
      <c r="H16" s="5"/>
      <c r="I16" s="5" t="str">
        <f t="shared" si="0"/>
        <v/>
      </c>
    </row>
    <row r="17" spans="1:9" hidden="1" x14ac:dyDescent="0.2">
      <c r="A17" s="56"/>
      <c r="B17" s="65"/>
      <c r="C17" s="66"/>
      <c r="D17" s="67"/>
      <c r="E17" s="74"/>
      <c r="F17" s="74"/>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79.195959492893323</v>
      </c>
      <c r="C20" s="18">
        <f>IF(H23&lt;2,"N/A",(B20/D20))</f>
        <v>0.30935921676911454</v>
      </c>
      <c r="D20" s="19">
        <f>AVERAGE(H3:H17)</f>
        <v>256</v>
      </c>
      <c r="E20" s="20">
        <f>IF(H23&lt;2,"N/A",(IF(C20&lt;=25%,"N/A",AVERAGE(I3:I17))))</f>
        <v>256</v>
      </c>
      <c r="F20" s="19">
        <f>MEDIAN(H3:H17)</f>
        <v>256</v>
      </c>
      <c r="G20" s="21"/>
      <c r="H20" s="22"/>
      <c r="I20" s="22"/>
    </row>
    <row r="21" spans="1:9" x14ac:dyDescent="0.2">
      <c r="A21" s="23"/>
      <c r="B21" s="24"/>
      <c r="C21" s="24"/>
      <c r="D21" s="24"/>
      <c r="E21" s="24"/>
      <c r="F21" s="24"/>
      <c r="G21" s="25"/>
      <c r="H21" s="25"/>
      <c r="I21" s="25"/>
    </row>
    <row r="22" spans="1:9" x14ac:dyDescent="0.2">
      <c r="B22" s="76" t="s">
        <v>33</v>
      </c>
      <c r="C22" s="76"/>
      <c r="D22" s="77">
        <f>IF(C20&lt;=25%,D20,MIN(E20:F20))</f>
        <v>256</v>
      </c>
      <c r="E22" s="77"/>
    </row>
    <row r="23" spans="1:9" x14ac:dyDescent="0.2">
      <c r="B23" s="76" t="s">
        <v>11</v>
      </c>
      <c r="C23" s="76"/>
      <c r="D23" s="77">
        <f>ROUND(D22,2)*F3</f>
        <v>7680</v>
      </c>
      <c r="E23" s="77"/>
      <c r="G23" s="34" t="s">
        <v>42</v>
      </c>
      <c r="H23" s="35">
        <f>COUNT(H3:H17)</f>
        <v>2</v>
      </c>
    </row>
    <row r="24" spans="1:9" x14ac:dyDescent="0.2">
      <c r="B24" s="28"/>
      <c r="C24" s="28"/>
      <c r="D24" s="22"/>
      <c r="E24" s="22"/>
    </row>
    <row r="26" spans="1:9" x14ac:dyDescent="0.2">
      <c r="A26" s="81" t="s">
        <v>29</v>
      </c>
      <c r="B26" s="82"/>
      <c r="C26" s="82"/>
      <c r="D26" s="82"/>
      <c r="E26" s="82"/>
      <c r="F26" s="82"/>
      <c r="G26" s="82"/>
      <c r="H26" s="82"/>
      <c r="I26" s="83"/>
    </row>
    <row r="27" spans="1:9" x14ac:dyDescent="0.2">
      <c r="A27" s="68" t="s">
        <v>30</v>
      </c>
      <c r="B27" s="69"/>
      <c r="C27" s="69"/>
      <c r="D27" s="69"/>
      <c r="E27" s="69"/>
      <c r="F27" s="69"/>
      <c r="G27" s="69"/>
      <c r="H27" s="69"/>
      <c r="I27" s="70"/>
    </row>
    <row r="28" spans="1:9" x14ac:dyDescent="0.2">
      <c r="A28" s="68" t="s">
        <v>31</v>
      </c>
      <c r="B28" s="69"/>
      <c r="C28" s="69"/>
      <c r="D28" s="69"/>
      <c r="E28" s="69"/>
      <c r="F28" s="69"/>
      <c r="G28" s="69"/>
      <c r="H28" s="69"/>
      <c r="I28" s="70"/>
    </row>
    <row r="29" spans="1:9" ht="25.5" customHeight="1" x14ac:dyDescent="0.2">
      <c r="A29" s="84" t="s">
        <v>27</v>
      </c>
      <c r="B29" s="85"/>
      <c r="C29" s="85"/>
      <c r="D29" s="85"/>
      <c r="E29" s="85"/>
      <c r="F29" s="85"/>
      <c r="G29" s="85"/>
      <c r="H29" s="85"/>
      <c r="I29" s="86"/>
    </row>
    <row r="30" spans="1:9" x14ac:dyDescent="0.2">
      <c r="A30" s="68" t="s">
        <v>28</v>
      </c>
      <c r="B30" s="69"/>
      <c r="C30" s="69"/>
      <c r="D30" s="69"/>
      <c r="E30" s="69"/>
      <c r="F30" s="69"/>
      <c r="G30" s="69"/>
      <c r="H30" s="69"/>
      <c r="I30" s="70"/>
    </row>
    <row r="31" spans="1:9" x14ac:dyDescent="0.2">
      <c r="A31" s="68" t="s">
        <v>32</v>
      </c>
      <c r="B31" s="69"/>
      <c r="C31" s="69"/>
      <c r="D31" s="69"/>
      <c r="E31" s="69"/>
      <c r="F31" s="69"/>
      <c r="G31" s="69"/>
      <c r="H31" s="69"/>
      <c r="I31" s="70"/>
    </row>
    <row r="32" spans="1:9" ht="25.5" customHeight="1" x14ac:dyDescent="0.2">
      <c r="A32" s="78" t="s">
        <v>34</v>
      </c>
      <c r="B32" s="79"/>
      <c r="C32" s="79"/>
      <c r="D32" s="79"/>
      <c r="E32" s="79"/>
      <c r="F32" s="79"/>
      <c r="G32" s="79"/>
      <c r="H32" s="79"/>
      <c r="I32" s="80"/>
    </row>
  </sheetData>
  <mergeCells count="17">
    <mergeCell ref="A28:I28"/>
    <mergeCell ref="A29:I29"/>
    <mergeCell ref="A30:I30"/>
    <mergeCell ref="A31:I31"/>
    <mergeCell ref="A32:I32"/>
    <mergeCell ref="A27:I27"/>
    <mergeCell ref="A1:I1"/>
    <mergeCell ref="A2:A17"/>
    <mergeCell ref="B2:D2"/>
    <mergeCell ref="B3:D17"/>
    <mergeCell ref="E3:E17"/>
    <mergeCell ref="F3:F17"/>
    <mergeCell ref="B22:C22"/>
    <mergeCell ref="D22:E22"/>
    <mergeCell ref="B23:C23"/>
    <mergeCell ref="D23:E23"/>
    <mergeCell ref="A26:I26"/>
  </mergeCells>
  <pageMargins left="0.511811024" right="0.511811024" top="0.78740157499999996" bottom="0.78740157499999996" header="0.31496062000000002" footer="0.31496062000000002"/>
  <pageSetup paperSize="9" scale="77" fitToHeight="0"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J21" sqref="J21"/>
    </sheetView>
  </sheetViews>
  <sheetFormatPr defaultRowHeight="12.75" x14ac:dyDescent="0.2"/>
  <cols>
    <col min="1" max="1" width="11.85546875" style="1" bestFit="1" customWidth="1"/>
    <col min="2" max="3" width="9.140625" style="1" customWidth="1"/>
    <col min="4" max="6" width="10.28515625" style="1" bestFit="1" customWidth="1"/>
    <col min="7" max="7" width="39.28515625" style="1" bestFit="1" customWidth="1"/>
    <col min="8" max="8" width="11.28515625" style="1" bestFit="1" customWidth="1"/>
    <col min="9" max="9" width="10.28515625" style="1" bestFit="1" customWidth="1"/>
    <col min="10" max="16384" width="9.140625" style="1"/>
  </cols>
  <sheetData>
    <row r="1" spans="1:9" ht="15.75" x14ac:dyDescent="0.25">
      <c r="A1" s="71" t="s">
        <v>25</v>
      </c>
      <c r="B1" s="72"/>
      <c r="C1" s="72"/>
      <c r="D1" s="72"/>
      <c r="E1" s="72"/>
      <c r="F1" s="72"/>
      <c r="G1" s="72"/>
      <c r="H1" s="72"/>
      <c r="I1" s="73"/>
    </row>
    <row r="2" spans="1:9" x14ac:dyDescent="0.2">
      <c r="A2" s="56" t="s">
        <v>55</v>
      </c>
      <c r="B2" s="56" t="s">
        <v>1</v>
      </c>
      <c r="C2" s="57"/>
      <c r="D2" s="58"/>
      <c r="E2" s="38" t="s">
        <v>2</v>
      </c>
      <c r="F2" s="38" t="s">
        <v>3</v>
      </c>
      <c r="G2" s="38" t="s">
        <v>4</v>
      </c>
      <c r="H2" s="3" t="s">
        <v>5</v>
      </c>
      <c r="I2" s="26" t="s">
        <v>23</v>
      </c>
    </row>
    <row r="3" spans="1:9" x14ac:dyDescent="0.2">
      <c r="A3" s="56"/>
      <c r="B3" s="59" t="s">
        <v>79</v>
      </c>
      <c r="C3" s="60"/>
      <c r="D3" s="61"/>
      <c r="E3" s="74" t="s">
        <v>10</v>
      </c>
      <c r="F3" s="75">
        <v>36</v>
      </c>
      <c r="G3" s="4" t="s">
        <v>80</v>
      </c>
      <c r="H3" s="5">
        <v>250</v>
      </c>
      <c r="I3" s="5">
        <f>IF(H3="","",(IF($C$20&lt;25%,"N/A",IF(H3&lt;=($D$20+$B$20),H3,"Descartado"))))</f>
        <v>250</v>
      </c>
    </row>
    <row r="4" spans="1:9" x14ac:dyDescent="0.2">
      <c r="A4" s="56"/>
      <c r="B4" s="62"/>
      <c r="C4" s="63"/>
      <c r="D4" s="64"/>
      <c r="E4" s="74"/>
      <c r="F4" s="74"/>
      <c r="G4" s="4" t="s">
        <v>81</v>
      </c>
      <c r="H4" s="5">
        <v>910</v>
      </c>
      <c r="I4" s="5" t="str">
        <f t="shared" ref="I4:I17" si="0">IF(H4="","",(IF($C$20&lt;25%,"N/A",IF(H4&lt;=($D$20+$B$20),H4,"Descartado"))))</f>
        <v>Descartado</v>
      </c>
    </row>
    <row r="5" spans="1:9" x14ac:dyDescent="0.2">
      <c r="A5" s="56"/>
      <c r="B5" s="62"/>
      <c r="C5" s="63"/>
      <c r="D5" s="64"/>
      <c r="E5" s="74"/>
      <c r="F5" s="74"/>
      <c r="G5" s="4" t="s">
        <v>82</v>
      </c>
      <c r="H5" s="5">
        <v>168.22</v>
      </c>
      <c r="I5" s="5">
        <f t="shared" si="0"/>
        <v>168.22</v>
      </c>
    </row>
    <row r="6" spans="1:9" x14ac:dyDescent="0.2">
      <c r="A6" s="56"/>
      <c r="B6" s="62"/>
      <c r="C6" s="63"/>
      <c r="D6" s="64"/>
      <c r="E6" s="74"/>
      <c r="F6" s="74"/>
      <c r="G6" s="4" t="s">
        <v>83</v>
      </c>
      <c r="H6" s="5">
        <v>177.18</v>
      </c>
      <c r="I6" s="5">
        <f t="shared" si="0"/>
        <v>177.18</v>
      </c>
    </row>
    <row r="7" spans="1:9" x14ac:dyDescent="0.2">
      <c r="A7" s="56"/>
      <c r="B7" s="62"/>
      <c r="C7" s="63"/>
      <c r="D7" s="64"/>
      <c r="E7" s="74"/>
      <c r="F7" s="74"/>
      <c r="G7" s="4" t="s">
        <v>84</v>
      </c>
      <c r="H7" s="5">
        <v>178.98</v>
      </c>
      <c r="I7" s="5">
        <f t="shared" si="0"/>
        <v>178.98</v>
      </c>
    </row>
    <row r="8" spans="1:9" x14ac:dyDescent="0.2">
      <c r="A8" s="56"/>
      <c r="B8" s="62"/>
      <c r="C8" s="63"/>
      <c r="D8" s="64"/>
      <c r="E8" s="74"/>
      <c r="F8" s="74"/>
      <c r="G8" s="4"/>
      <c r="H8" s="5"/>
      <c r="I8" s="5" t="str">
        <f t="shared" si="0"/>
        <v/>
      </c>
    </row>
    <row r="9" spans="1:9" x14ac:dyDescent="0.2">
      <c r="A9" s="56"/>
      <c r="B9" s="62"/>
      <c r="C9" s="63"/>
      <c r="D9" s="64"/>
      <c r="E9" s="74"/>
      <c r="F9" s="74"/>
      <c r="G9" s="4"/>
      <c r="H9" s="5"/>
      <c r="I9" s="5" t="str">
        <f t="shared" si="0"/>
        <v/>
      </c>
    </row>
    <row r="10" spans="1:9" hidden="1" x14ac:dyDescent="0.2">
      <c r="A10" s="56"/>
      <c r="B10" s="62"/>
      <c r="C10" s="63"/>
      <c r="D10" s="64"/>
      <c r="E10" s="74"/>
      <c r="F10" s="74"/>
      <c r="G10" s="4"/>
      <c r="H10" s="5"/>
      <c r="I10" s="5" t="str">
        <f t="shared" si="0"/>
        <v/>
      </c>
    </row>
    <row r="11" spans="1:9" hidden="1" x14ac:dyDescent="0.2">
      <c r="A11" s="56"/>
      <c r="B11" s="62"/>
      <c r="C11" s="63"/>
      <c r="D11" s="64"/>
      <c r="E11" s="74"/>
      <c r="F11" s="74"/>
      <c r="G11" s="4"/>
      <c r="H11" s="5"/>
      <c r="I11" s="5" t="str">
        <f t="shared" si="0"/>
        <v/>
      </c>
    </row>
    <row r="12" spans="1:9" hidden="1" x14ac:dyDescent="0.2">
      <c r="A12" s="56"/>
      <c r="B12" s="62"/>
      <c r="C12" s="63"/>
      <c r="D12" s="64"/>
      <c r="E12" s="74"/>
      <c r="F12" s="74"/>
      <c r="G12" s="4"/>
      <c r="H12" s="5"/>
      <c r="I12" s="5" t="str">
        <f t="shared" si="0"/>
        <v/>
      </c>
    </row>
    <row r="13" spans="1:9" hidden="1" x14ac:dyDescent="0.2">
      <c r="A13" s="56"/>
      <c r="B13" s="62"/>
      <c r="C13" s="63"/>
      <c r="D13" s="64"/>
      <c r="E13" s="74"/>
      <c r="F13" s="74"/>
      <c r="G13" s="4"/>
      <c r="H13" s="5"/>
      <c r="I13" s="5" t="str">
        <f t="shared" si="0"/>
        <v/>
      </c>
    </row>
    <row r="14" spans="1:9" hidden="1" x14ac:dyDescent="0.2">
      <c r="A14" s="56"/>
      <c r="B14" s="62"/>
      <c r="C14" s="63"/>
      <c r="D14" s="64"/>
      <c r="E14" s="74"/>
      <c r="F14" s="74"/>
      <c r="G14" s="4"/>
      <c r="H14" s="5"/>
      <c r="I14" s="5" t="str">
        <f t="shared" si="0"/>
        <v/>
      </c>
    </row>
    <row r="15" spans="1:9" hidden="1" x14ac:dyDescent="0.2">
      <c r="A15" s="56"/>
      <c r="B15" s="62"/>
      <c r="C15" s="63"/>
      <c r="D15" s="64"/>
      <c r="E15" s="74"/>
      <c r="F15" s="74"/>
      <c r="G15" s="4"/>
      <c r="H15" s="5"/>
      <c r="I15" s="5" t="str">
        <f t="shared" si="0"/>
        <v/>
      </c>
    </row>
    <row r="16" spans="1:9" hidden="1" x14ac:dyDescent="0.2">
      <c r="A16" s="56"/>
      <c r="B16" s="62"/>
      <c r="C16" s="63"/>
      <c r="D16" s="64"/>
      <c r="E16" s="74"/>
      <c r="F16" s="74"/>
      <c r="G16" s="4"/>
      <c r="H16" s="5"/>
      <c r="I16" s="5" t="str">
        <f t="shared" si="0"/>
        <v/>
      </c>
    </row>
    <row r="17" spans="1:9" hidden="1" x14ac:dyDescent="0.2">
      <c r="A17" s="56"/>
      <c r="B17" s="65"/>
      <c r="C17" s="66"/>
      <c r="D17" s="67"/>
      <c r="E17" s="74"/>
      <c r="F17" s="74"/>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322.06263533666862</v>
      </c>
      <c r="C20" s="18">
        <f>IF(H23&lt;2,"N/A",(B20/D20))</f>
        <v>0.95602724841386322</v>
      </c>
      <c r="D20" s="19">
        <f>AVERAGE(H3:H17)</f>
        <v>336.87600000000003</v>
      </c>
      <c r="E20" s="20">
        <f>IF(H23&lt;2,"N/A",(IF(C20&lt;=25%,"N/A",AVERAGE(I3:I17))))</f>
        <v>193.59500000000003</v>
      </c>
      <c r="F20" s="19">
        <f>MEDIAN(H3:H17)</f>
        <v>178.98</v>
      </c>
      <c r="G20" s="21"/>
      <c r="H20" s="22"/>
      <c r="I20" s="22"/>
    </row>
    <row r="21" spans="1:9" x14ac:dyDescent="0.2">
      <c r="A21" s="23"/>
      <c r="B21" s="24"/>
      <c r="C21" s="24"/>
      <c r="D21" s="24"/>
      <c r="E21" s="24"/>
      <c r="F21" s="24"/>
      <c r="G21" s="25"/>
      <c r="H21" s="25"/>
      <c r="I21" s="25"/>
    </row>
    <row r="22" spans="1:9" x14ac:dyDescent="0.2">
      <c r="B22" s="76" t="s">
        <v>33</v>
      </c>
      <c r="C22" s="76"/>
      <c r="D22" s="77">
        <f>IF(C20&lt;=25%,D20,MIN(E20:F20))</f>
        <v>178.98</v>
      </c>
      <c r="E22" s="77"/>
    </row>
    <row r="23" spans="1:9" x14ac:dyDescent="0.2">
      <c r="B23" s="76" t="s">
        <v>11</v>
      </c>
      <c r="C23" s="76"/>
      <c r="D23" s="77">
        <f>ROUND(D22,2)*F3</f>
        <v>6443.28</v>
      </c>
      <c r="E23" s="77"/>
      <c r="G23" s="34" t="s">
        <v>42</v>
      </c>
      <c r="H23" s="35">
        <f>COUNT(H3:H17)</f>
        <v>5</v>
      </c>
    </row>
    <row r="24" spans="1:9" x14ac:dyDescent="0.2">
      <c r="B24" s="28"/>
      <c r="C24" s="28"/>
      <c r="D24" s="22"/>
      <c r="E24" s="22"/>
    </row>
    <row r="26" spans="1:9" x14ac:dyDescent="0.2">
      <c r="A26" s="81" t="s">
        <v>29</v>
      </c>
      <c r="B26" s="82"/>
      <c r="C26" s="82"/>
      <c r="D26" s="82"/>
      <c r="E26" s="82"/>
      <c r="F26" s="82"/>
      <c r="G26" s="82"/>
      <c r="H26" s="82"/>
      <c r="I26" s="83"/>
    </row>
    <row r="27" spans="1:9" x14ac:dyDescent="0.2">
      <c r="A27" s="68" t="s">
        <v>30</v>
      </c>
      <c r="B27" s="69"/>
      <c r="C27" s="69"/>
      <c r="D27" s="69"/>
      <c r="E27" s="69"/>
      <c r="F27" s="69"/>
      <c r="G27" s="69"/>
      <c r="H27" s="69"/>
      <c r="I27" s="70"/>
    </row>
    <row r="28" spans="1:9" x14ac:dyDescent="0.2">
      <c r="A28" s="68" t="s">
        <v>31</v>
      </c>
      <c r="B28" s="69"/>
      <c r="C28" s="69"/>
      <c r="D28" s="69"/>
      <c r="E28" s="69"/>
      <c r="F28" s="69"/>
      <c r="G28" s="69"/>
      <c r="H28" s="69"/>
      <c r="I28" s="70"/>
    </row>
    <row r="29" spans="1:9" ht="25.5" customHeight="1" x14ac:dyDescent="0.2">
      <c r="A29" s="84" t="s">
        <v>27</v>
      </c>
      <c r="B29" s="85"/>
      <c r="C29" s="85"/>
      <c r="D29" s="85"/>
      <c r="E29" s="85"/>
      <c r="F29" s="85"/>
      <c r="G29" s="85"/>
      <c r="H29" s="85"/>
      <c r="I29" s="86"/>
    </row>
    <row r="30" spans="1:9" x14ac:dyDescent="0.2">
      <c r="A30" s="68" t="s">
        <v>28</v>
      </c>
      <c r="B30" s="69"/>
      <c r="C30" s="69"/>
      <c r="D30" s="69"/>
      <c r="E30" s="69"/>
      <c r="F30" s="69"/>
      <c r="G30" s="69"/>
      <c r="H30" s="69"/>
      <c r="I30" s="70"/>
    </row>
    <row r="31" spans="1:9" x14ac:dyDescent="0.2">
      <c r="A31" s="68" t="s">
        <v>32</v>
      </c>
      <c r="B31" s="69"/>
      <c r="C31" s="69"/>
      <c r="D31" s="69"/>
      <c r="E31" s="69"/>
      <c r="F31" s="69"/>
      <c r="G31" s="69"/>
      <c r="H31" s="69"/>
      <c r="I31" s="70"/>
    </row>
    <row r="32" spans="1:9" ht="25.5" customHeight="1" x14ac:dyDescent="0.2">
      <c r="A32" s="78" t="s">
        <v>34</v>
      </c>
      <c r="B32" s="79"/>
      <c r="C32" s="79"/>
      <c r="D32" s="79"/>
      <c r="E32" s="79"/>
      <c r="F32" s="79"/>
      <c r="G32" s="79"/>
      <c r="H32" s="79"/>
      <c r="I32" s="80"/>
    </row>
  </sheetData>
  <mergeCells count="17">
    <mergeCell ref="A28:I28"/>
    <mergeCell ref="A29:I29"/>
    <mergeCell ref="A30:I30"/>
    <mergeCell ref="A31:I31"/>
    <mergeCell ref="A32:I32"/>
    <mergeCell ref="A27:I27"/>
    <mergeCell ref="A1:I1"/>
    <mergeCell ref="A2:A17"/>
    <mergeCell ref="B2:D2"/>
    <mergeCell ref="B3:D17"/>
    <mergeCell ref="E3:E17"/>
    <mergeCell ref="F3:F17"/>
    <mergeCell ref="B22:C22"/>
    <mergeCell ref="D22:E22"/>
    <mergeCell ref="B23:C23"/>
    <mergeCell ref="D23:E23"/>
    <mergeCell ref="A26:I26"/>
  </mergeCells>
  <pageMargins left="0.511811024" right="0.511811024" top="0.78740157499999996" bottom="0.78740157499999996" header="0.31496062000000002" footer="0.31496062000000002"/>
  <pageSetup paperSize="9" scale="76" fitToHeight="0"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1"/>
  <sheetViews>
    <sheetView tabSelected="1" topLeftCell="A23" zoomScaleNormal="100" workbookViewId="0">
      <selection activeCell="C28" sqref="C28"/>
    </sheetView>
  </sheetViews>
  <sheetFormatPr defaultRowHeight="12.75" x14ac:dyDescent="0.2"/>
  <cols>
    <col min="1" max="2" width="9.140625" style="29"/>
    <col min="3" max="3" width="70.140625" style="29" customWidth="1"/>
    <col min="4" max="6" width="13.28515625" style="29" customWidth="1"/>
    <col min="7" max="7" width="17.85546875" style="29" customWidth="1"/>
    <col min="8" max="15" width="9.140625" style="36"/>
    <col min="16" max="16384" width="9.140625" style="29"/>
  </cols>
  <sheetData>
    <row r="1" spans="1:8" ht="31.5" x14ac:dyDescent="0.5">
      <c r="A1" s="39"/>
      <c r="B1" s="94" t="s">
        <v>35</v>
      </c>
      <c r="C1" s="94"/>
      <c r="D1" s="94"/>
      <c r="E1" s="94"/>
      <c r="F1" s="94"/>
      <c r="G1" s="94"/>
    </row>
    <row r="2" spans="1:8" ht="25.5" x14ac:dyDescent="0.2">
      <c r="A2" s="41"/>
      <c r="B2" s="49" t="s">
        <v>36</v>
      </c>
      <c r="C2" s="50" t="s">
        <v>37</v>
      </c>
      <c r="D2" s="50" t="s">
        <v>38</v>
      </c>
      <c r="E2" s="50" t="s">
        <v>39</v>
      </c>
      <c r="F2" s="50" t="s">
        <v>26</v>
      </c>
      <c r="G2" s="51" t="s">
        <v>40</v>
      </c>
    </row>
    <row r="3" spans="1:8" ht="49.5" customHeight="1" x14ac:dyDescent="0.2">
      <c r="A3" s="95" t="s">
        <v>85</v>
      </c>
      <c r="B3" s="52">
        <v>1</v>
      </c>
      <c r="C3" s="53" t="str">
        <f>Item1!B3</f>
        <v>Serviço de filmagem digital, em alta definição (HD) prestado por profissional cinegrafista com pelo menos duas câmeras digitais com iluminação auxiliar. Diária de 4h</v>
      </c>
      <c r="D3" s="52" t="str">
        <f>Item1!E3</f>
        <v>unidade</v>
      </c>
      <c r="E3" s="52">
        <f>Item1!F3</f>
        <v>18</v>
      </c>
      <c r="F3" s="54">
        <f>Item1!D22</f>
        <v>304.86</v>
      </c>
      <c r="G3" s="55">
        <f>(ROUND(F3,2)*E3)</f>
        <v>5487.4800000000005</v>
      </c>
      <c r="H3" s="37" t="str">
        <f>IF(G3&gt;80000,"necessária a subdivisão deste item em cotas!","")</f>
        <v/>
      </c>
    </row>
    <row r="4" spans="1:8" ht="49.5" customHeight="1" x14ac:dyDescent="0.2">
      <c r="A4" s="96"/>
      <c r="B4" s="52">
        <v>2</v>
      </c>
      <c r="C4" s="53" t="str">
        <f>Item2!B3</f>
        <v>Serviço de filmagem digital, em alta definição (HD) prestado por profissional cinegrafista com pelo menos duas câmeras digitais com iluminação auxiliar. Diária de 8h</v>
      </c>
      <c r="D4" s="52" t="str">
        <f>Item2!E3</f>
        <v>unidade</v>
      </c>
      <c r="E4" s="52">
        <f>Item2!F3</f>
        <v>9</v>
      </c>
      <c r="F4" s="54">
        <f>Item2!D22</f>
        <v>737.65</v>
      </c>
      <c r="G4" s="55">
        <f t="shared" ref="G4:G29" si="0">(ROUND(F4,2)*E4)</f>
        <v>6638.8499999999995</v>
      </c>
      <c r="H4" s="37" t="str">
        <f t="shared" ref="H4:H14" si="1">IF(G4&gt;80000,"necessária a subdivisão deste item em cotas!","")</f>
        <v/>
      </c>
    </row>
    <row r="5" spans="1:8" ht="49.5" customHeight="1" x14ac:dyDescent="0.2">
      <c r="A5" s="96"/>
      <c r="B5" s="52">
        <v>3</v>
      </c>
      <c r="C5" s="53" t="str">
        <f>Item3!B3</f>
        <v>Serviço de transmissão simultânea da cerimonia, com recursos de áudio e vídeo. Diária de 4h</v>
      </c>
      <c r="D5" s="52" t="str">
        <f>Item3!E3</f>
        <v>unidade</v>
      </c>
      <c r="E5" s="52">
        <f>Item3!F3</f>
        <v>10</v>
      </c>
      <c r="F5" s="54">
        <f>Item3!D22</f>
        <v>516.76</v>
      </c>
      <c r="G5" s="55">
        <f t="shared" si="0"/>
        <v>5167.6000000000004</v>
      </c>
      <c r="H5" s="37" t="str">
        <f t="shared" si="1"/>
        <v/>
      </c>
    </row>
    <row r="6" spans="1:8" ht="49.5" customHeight="1" x14ac:dyDescent="0.2">
      <c r="A6" s="96"/>
      <c r="B6" s="52">
        <v>4</v>
      </c>
      <c r="C6" s="53" t="str">
        <f>Item4!B3</f>
        <v>Serviço de transmissão simultânea da cerimonia, com recursos de áudio e vídeo. Diária de 8h</v>
      </c>
      <c r="D6" s="52" t="str">
        <f>Item4!E3</f>
        <v>unidade</v>
      </c>
      <c r="E6" s="52">
        <f>Item4!F3</f>
        <v>8</v>
      </c>
      <c r="F6" s="54">
        <f>Item4!D22</f>
        <v>1270.1600000000001</v>
      </c>
      <c r="G6" s="55">
        <f t="shared" si="0"/>
        <v>10161.280000000001</v>
      </c>
      <c r="H6" s="37" t="str">
        <f t="shared" si="1"/>
        <v/>
      </c>
    </row>
    <row r="7" spans="1:8" ht="49.5" customHeight="1" x14ac:dyDescent="0.2">
      <c r="A7" s="96"/>
      <c r="B7" s="52">
        <v>5</v>
      </c>
      <c r="C7" s="53" t="str">
        <f>Item5!B3</f>
        <v>Kit de Iluminação composto por 8 refletores de 20W em led, ou equivalente. Sendo 4 (par 64) e 4 (par 56) com sistema de comando. (iluminação cênica). (diária 4h)</v>
      </c>
      <c r="D7" s="52" t="str">
        <f>Item5!E3</f>
        <v>unidade</v>
      </c>
      <c r="E7" s="52">
        <f>Item5!F3</f>
        <v>10</v>
      </c>
      <c r="F7" s="54">
        <f>Item5!D22</f>
        <v>197.37</v>
      </c>
      <c r="G7" s="55">
        <f t="shared" si="0"/>
        <v>1973.7</v>
      </c>
      <c r="H7" s="37" t="str">
        <f t="shared" si="1"/>
        <v/>
      </c>
    </row>
    <row r="8" spans="1:8" ht="49.5" customHeight="1" x14ac:dyDescent="0.2">
      <c r="A8" s="96"/>
      <c r="B8" s="52">
        <v>6</v>
      </c>
      <c r="C8" s="53" t="str">
        <f>Item6!B3</f>
        <v>Kit de Iluminação composto por 8 refletores de 20W em led, ou equivalente. Sendo 4 (par 64) e 4 (par 56) com sistema de comando. (iluminação cênica). (diária 8h)</v>
      </c>
      <c r="D8" s="52" t="str">
        <f>Item6!E3</f>
        <v>unidade</v>
      </c>
      <c r="E8" s="52">
        <f>Item6!F3</f>
        <v>10</v>
      </c>
      <c r="F8" s="54">
        <f>Item6!D22</f>
        <v>430.55</v>
      </c>
      <c r="G8" s="55">
        <f t="shared" si="0"/>
        <v>4305.5</v>
      </c>
      <c r="H8" s="37" t="str">
        <f t="shared" si="1"/>
        <v/>
      </c>
    </row>
    <row r="9" spans="1:8" ht="49.5" customHeight="1" x14ac:dyDescent="0.2">
      <c r="A9" s="96"/>
      <c r="B9" s="52">
        <v>7</v>
      </c>
      <c r="C9" s="53" t="str">
        <f>Item7!B3</f>
        <v>Sistema de som contendo 4 microfones sem fio (sistema UHF), aparelho de CD player e 8 caixas de som de potência compatível com o ambiente e cabos para conexão em equipamento de recepção de sons, com fornecimento de pedestal de mesa. (diária 4h)</v>
      </c>
      <c r="D9" s="52" t="str">
        <f>Item7!E3</f>
        <v>unidade</v>
      </c>
      <c r="E9" s="52">
        <f>Item7!F3</f>
        <v>18</v>
      </c>
      <c r="F9" s="54">
        <f>Item7!D22</f>
        <v>358.86</v>
      </c>
      <c r="G9" s="55">
        <f t="shared" si="0"/>
        <v>6459.4800000000005</v>
      </c>
      <c r="H9" s="37" t="str">
        <f t="shared" si="1"/>
        <v/>
      </c>
    </row>
    <row r="10" spans="1:8" ht="49.5" customHeight="1" x14ac:dyDescent="0.2">
      <c r="A10" s="96"/>
      <c r="B10" s="52">
        <v>8</v>
      </c>
      <c r="C10" s="53" t="str">
        <f>Item8!B3</f>
        <v xml:space="preserve">Sistema de som contendo 4 microfones sem fio (sistema UHF), aparelho de CD player e 8 caixas de som de potência compatível com o ambiente e cabos para conexão em equipamento de recepção de sons, com fornecimento de pedestal de mesa. (diária 8h)
</v>
      </c>
      <c r="D10" s="52" t="str">
        <f>Item8!E3</f>
        <v>unidade</v>
      </c>
      <c r="E10" s="52">
        <f>Item8!F3</f>
        <v>10</v>
      </c>
      <c r="F10" s="54">
        <f>Item8!D22</f>
        <v>879.95799999999997</v>
      </c>
      <c r="G10" s="55">
        <f t="shared" si="0"/>
        <v>8799.6</v>
      </c>
      <c r="H10" s="37" t="str">
        <f t="shared" si="1"/>
        <v/>
      </c>
    </row>
    <row r="11" spans="1:8" ht="49.5" customHeight="1" x14ac:dyDescent="0.2">
      <c r="A11" s="96"/>
      <c r="B11" s="52">
        <v>9</v>
      </c>
      <c r="C11" s="53" t="str">
        <f>Item9!B3</f>
        <v xml:space="preserve">Serviço de cobertura fotográfica, prestado por um repórter fotográfico, com equipamento digital e profissional próprios, com fornecimento, imediatamente após o evento, de arquivos digitais (resolução mínima de 300 Dpi’s). (diária 4h)
</v>
      </c>
      <c r="D11" s="52" t="str">
        <f>Item9!E3</f>
        <v>unidade</v>
      </c>
      <c r="E11" s="52">
        <f>Item9!F3</f>
        <v>34</v>
      </c>
      <c r="F11" s="54">
        <f>Item9!D22</f>
        <v>269.14999999999998</v>
      </c>
      <c r="G11" s="55">
        <f t="shared" si="0"/>
        <v>9151.0999999999985</v>
      </c>
      <c r="H11" s="37" t="str">
        <f t="shared" si="1"/>
        <v/>
      </c>
    </row>
    <row r="12" spans="1:8" ht="49.5" customHeight="1" x14ac:dyDescent="0.2">
      <c r="A12" s="96"/>
      <c r="B12" s="52">
        <v>10</v>
      </c>
      <c r="C12" s="53" t="str">
        <f>Item10!B3</f>
        <v xml:space="preserve">Serviço de gravação em XDCAM cópia máster em XDCAM HD/SD, (com mídia)
</v>
      </c>
      <c r="D12" s="52" t="str">
        <f>Item10!E3</f>
        <v>unidade</v>
      </c>
      <c r="E12" s="52">
        <f>Item10!F3</f>
        <v>25</v>
      </c>
      <c r="F12" s="54">
        <f>Item10!D22</f>
        <v>120</v>
      </c>
      <c r="G12" s="55">
        <f t="shared" si="0"/>
        <v>3000</v>
      </c>
      <c r="H12" s="37" t="str">
        <f t="shared" si="1"/>
        <v/>
      </c>
    </row>
    <row r="13" spans="1:8" ht="49.5" customHeight="1" x14ac:dyDescent="0.2">
      <c r="A13" s="96"/>
      <c r="B13" s="52">
        <v>11</v>
      </c>
      <c r="C13" s="53" t="str">
        <f>Item11!B3</f>
        <v xml:space="preserve">Estrutura “Box Truss Q 15” para afixação backdrop. Estrutura metálica desmontável de box truss de Q 15 para cobrir área de até 30 m2. Ex. 10mx3m = 30m2, com pé de 1 metro ou 70 x 70 sendo
fechado nos 4 lados. Diária de 24 horas
</v>
      </c>
      <c r="D13" s="52" t="str">
        <f>Item11!E3</f>
        <v>unidade</v>
      </c>
      <c r="E13" s="52">
        <f>Item11!F3</f>
        <v>9</v>
      </c>
      <c r="F13" s="54">
        <f>Item11!D22</f>
        <v>1025</v>
      </c>
      <c r="G13" s="55">
        <f t="shared" si="0"/>
        <v>9225</v>
      </c>
      <c r="H13" s="37" t="str">
        <f t="shared" si="1"/>
        <v/>
      </c>
    </row>
    <row r="14" spans="1:8" ht="76.5" x14ac:dyDescent="0.2">
      <c r="A14" s="96"/>
      <c r="B14" s="52">
        <v>12</v>
      </c>
      <c r="C14" s="53" t="str">
        <f>Item12!B3</f>
        <v xml:space="preserve">Estrutura “Box Truss Q 20” para afixação backdrop. Estrutura metálica desmontável de box truss de Q 20 para cobrir área de até 60 m2. Ex. 20mx3m = 60m2, com pé de 1 metro ou 70 x 70 sendo
fechado nos 4 lados. Diária de 24 horas
</v>
      </c>
      <c r="D14" s="52" t="str">
        <f>Item12!E3</f>
        <v>unidade</v>
      </c>
      <c r="E14" s="52">
        <f>Item12!F3</f>
        <v>6</v>
      </c>
      <c r="F14" s="54">
        <f>Item12!D22</f>
        <v>1750</v>
      </c>
      <c r="G14" s="55">
        <f t="shared" si="0"/>
        <v>10500</v>
      </c>
      <c r="H14" s="37" t="str">
        <f t="shared" si="1"/>
        <v/>
      </c>
    </row>
    <row r="15" spans="1:8" ht="76.5" x14ac:dyDescent="0.2">
      <c r="A15" s="97"/>
      <c r="B15" s="52">
        <v>13</v>
      </c>
      <c r="C15" s="53" t="str">
        <f>Item13!B3</f>
        <v xml:space="preserve">Rádio comunicador com as seguintes características: 26 canais FRS. Carregador de bateria individual. Indicador de status da bateria. Monitoramento de canais. Varredura de canais.10 tons de alerta selecionáveis. Bloqueio de teclado. Display luminoso. Modo
silêncio. Diária de 24 horas
</v>
      </c>
      <c r="D15" s="52" t="str">
        <f>Item13!E3</f>
        <v>unidade</v>
      </c>
      <c r="E15" s="52">
        <f>Item13!F3</f>
        <v>45</v>
      </c>
      <c r="F15" s="54">
        <f>Item13!D22</f>
        <v>44.86</v>
      </c>
      <c r="G15" s="55">
        <f t="shared" si="0"/>
        <v>2018.7</v>
      </c>
      <c r="H15" s="37"/>
    </row>
    <row r="16" spans="1:8" ht="49.5" customHeight="1" x14ac:dyDescent="0.2">
      <c r="A16" s="43"/>
      <c r="B16" s="87" t="s">
        <v>88</v>
      </c>
      <c r="C16" s="87"/>
      <c r="D16" s="87"/>
      <c r="E16" s="87"/>
      <c r="F16" s="102">
        <f>SUM(G3:G15)</f>
        <v>82888.289999999994</v>
      </c>
      <c r="G16" s="102"/>
      <c r="H16" s="37"/>
    </row>
    <row r="17" spans="1:8" ht="49.5" customHeight="1" x14ac:dyDescent="0.2">
      <c r="A17" s="98" t="s">
        <v>86</v>
      </c>
      <c r="B17" s="44">
        <v>14</v>
      </c>
      <c r="C17" s="45" t="str">
        <f>Item14!B3</f>
        <v>Recepcionistas profissionais qualificados e especializados em recepção de autoridades (diária de 4h)</v>
      </c>
      <c r="D17" s="46" t="str">
        <f>Item14!E3</f>
        <v>unidade</v>
      </c>
      <c r="E17" s="46">
        <f>Item14!F3</f>
        <v>100</v>
      </c>
      <c r="F17" s="47">
        <f>Item14!D22</f>
        <v>64.59</v>
      </c>
      <c r="G17" s="48">
        <f t="shared" si="0"/>
        <v>6459</v>
      </c>
      <c r="H17" s="37"/>
    </row>
    <row r="18" spans="1:8" ht="49.5" customHeight="1" x14ac:dyDescent="0.2">
      <c r="A18" s="99"/>
      <c r="B18" s="40">
        <v>15</v>
      </c>
      <c r="C18" s="31" t="str">
        <f>Item15!B3</f>
        <v>Recepcionistas profissionais qualificados e especializados em recepção de autoridades (diária de 8h)</v>
      </c>
      <c r="D18" s="30" t="str">
        <f>Item15!E3</f>
        <v>unidade</v>
      </c>
      <c r="E18" s="30">
        <f>Item15!F3</f>
        <v>20</v>
      </c>
      <c r="F18" s="33">
        <f>Item15!D22</f>
        <v>123.13</v>
      </c>
      <c r="G18" s="32">
        <f t="shared" si="0"/>
        <v>2462.6</v>
      </c>
      <c r="H18" s="37"/>
    </row>
    <row r="19" spans="1:8" ht="49.5" customHeight="1" x14ac:dyDescent="0.2">
      <c r="A19" s="99"/>
      <c r="B19" s="40">
        <v>16</v>
      </c>
      <c r="C19" s="31" t="str">
        <f>Item16!B3</f>
        <v xml:space="preserve">Mestre de Cerimônias / locutor com experiência comprovada e conhecimento de cerimonial e protocolo (diária 4h)
</v>
      </c>
      <c r="D19" s="30" t="str">
        <f>Item16!E3</f>
        <v>unidade</v>
      </c>
      <c r="E19" s="30">
        <f>Item16!F3</f>
        <v>25</v>
      </c>
      <c r="F19" s="33">
        <f>Item16!D22</f>
        <v>287.08999999999997</v>
      </c>
      <c r="G19" s="32">
        <f t="shared" si="0"/>
        <v>7177.2499999999991</v>
      </c>
      <c r="H19" s="37"/>
    </row>
    <row r="20" spans="1:8" ht="49.5" customHeight="1" x14ac:dyDescent="0.2">
      <c r="A20" s="99"/>
      <c r="B20" s="40">
        <v>17</v>
      </c>
      <c r="C20" s="31" t="str">
        <f>Item17!B3</f>
        <v xml:space="preserve">Mestre de Cerimônias / locutor com experiência comprovada e conhecimento de cerimonial e protocolo (diária 8h)
</v>
      </c>
      <c r="D20" s="30" t="str">
        <f>Item17!E3</f>
        <v>unidade</v>
      </c>
      <c r="E20" s="30">
        <f>Item17!F3</f>
        <v>12</v>
      </c>
      <c r="F20" s="33">
        <f>Item17!D22</f>
        <v>565.21</v>
      </c>
      <c r="G20" s="32">
        <f t="shared" si="0"/>
        <v>6782.52</v>
      </c>
      <c r="H20" s="37"/>
    </row>
    <row r="21" spans="1:8" ht="49.5" customHeight="1" x14ac:dyDescent="0.2">
      <c r="A21" s="99"/>
      <c r="B21" s="40">
        <v>18</v>
      </c>
      <c r="C21" s="31" t="str">
        <f>Item18!B3</f>
        <v xml:space="preserve">Cadeira fixa sem braço com assento e encosto acolchoados, de largura de até 50 cm. Cor escura.
</v>
      </c>
      <c r="D21" s="30" t="str">
        <f>Item18!E3</f>
        <v>unidade</v>
      </c>
      <c r="E21" s="30">
        <f>Item18!F3</f>
        <v>10</v>
      </c>
      <c r="F21" s="33">
        <f>Item18!D22</f>
        <v>63.7</v>
      </c>
      <c r="G21" s="32">
        <f t="shared" si="0"/>
        <v>637</v>
      </c>
      <c r="H21" s="37"/>
    </row>
    <row r="22" spans="1:8" ht="49.5" customHeight="1" x14ac:dyDescent="0.2">
      <c r="A22" s="99"/>
      <c r="B22" s="40">
        <v>19</v>
      </c>
      <c r="C22" s="31" t="str">
        <f>Item19!B3</f>
        <v xml:space="preserve">Cadeira fixa sem braço com assento e encosto acolchoados, de largura de até 50 cm. Cor escura.
</v>
      </c>
      <c r="D22" s="30" t="str">
        <f>Item19!E3</f>
        <v>unidade</v>
      </c>
      <c r="E22" s="30">
        <f>Item19!F3</f>
        <v>120</v>
      </c>
      <c r="F22" s="33">
        <f>Item19!D22</f>
        <v>100</v>
      </c>
      <c r="G22" s="32">
        <f t="shared" si="0"/>
        <v>12000</v>
      </c>
      <c r="H22" s="37"/>
    </row>
    <row r="23" spans="1:8" ht="49.5" customHeight="1" x14ac:dyDescent="0.2">
      <c r="A23" s="99"/>
      <c r="B23" s="40">
        <v>20</v>
      </c>
      <c r="C23" s="31" t="str">
        <f>Item20!B3</f>
        <v xml:space="preserve">Toalha de buffet para solenidade, 3m x 2,5m, de tecido de boa qualidade, compatível com damasco ou linho
</v>
      </c>
      <c r="D23" s="30" t="str">
        <f>Item20!E3</f>
        <v>unidade</v>
      </c>
      <c r="E23" s="30">
        <f>Item20!F3</f>
        <v>30</v>
      </c>
      <c r="F23" s="33">
        <f>Item20!D22</f>
        <v>65</v>
      </c>
      <c r="G23" s="32">
        <f t="shared" si="0"/>
        <v>1950</v>
      </c>
      <c r="H23" s="37"/>
    </row>
    <row r="24" spans="1:8" ht="49.5" customHeight="1" x14ac:dyDescent="0.2">
      <c r="A24" s="99"/>
      <c r="B24" s="40">
        <v>21</v>
      </c>
      <c r="C24" s="31" t="str">
        <f>Item21!B3</f>
        <v>Toalha de buffet para solenidade, 4m x 3m, de tecido de boa qualidade, compatível com damasco ou linho</v>
      </c>
      <c r="D24" s="30" t="str">
        <f>Item21!E3</f>
        <v>unidade</v>
      </c>
      <c r="E24" s="30">
        <f>Item21!F3</f>
        <v>10</v>
      </c>
      <c r="F24" s="33">
        <f>Item21!D22</f>
        <v>140</v>
      </c>
      <c r="G24" s="32">
        <f t="shared" si="0"/>
        <v>1400</v>
      </c>
      <c r="H24" s="37"/>
    </row>
    <row r="25" spans="1:8" ht="49.5" customHeight="1" x14ac:dyDescent="0.2">
      <c r="A25" s="43"/>
      <c r="B25" s="87" t="s">
        <v>89</v>
      </c>
      <c r="C25" s="87"/>
      <c r="D25" s="87"/>
      <c r="E25" s="87"/>
      <c r="F25" s="88">
        <f>SUM(G17:G24)</f>
        <v>38868.369999999995</v>
      </c>
      <c r="G25" s="89"/>
      <c r="H25" s="37"/>
    </row>
    <row r="26" spans="1:8" ht="49.5" customHeight="1" x14ac:dyDescent="0.2">
      <c r="A26" s="100" t="s">
        <v>87</v>
      </c>
      <c r="B26" s="40">
        <v>22</v>
      </c>
      <c r="C26" s="31" t="str">
        <f>Item22!B3</f>
        <v xml:space="preserve">Arranjo com flores tropicais e folhagens com 4 metros de comprimento e 60 cm de altura para a mesa das autoridades, que deverá ser montado no chão, à frente da mesa, com os ramos de
flores em direção ascendente. Cada arranjo deverá ser composto do número mínimo de 4 (quatro) dúzias de flores.
</v>
      </c>
      <c r="D26" s="30" t="str">
        <f>Item22!E3</f>
        <v>unidade</v>
      </c>
      <c r="E26" s="30">
        <f>Item22!F3</f>
        <v>20</v>
      </c>
      <c r="F26" s="33">
        <f>Item22!D22</f>
        <v>284.875</v>
      </c>
      <c r="G26" s="32">
        <f t="shared" si="0"/>
        <v>5697.6</v>
      </c>
      <c r="H26" s="37"/>
    </row>
    <row r="27" spans="1:8" ht="76.5" x14ac:dyDescent="0.2">
      <c r="A27" s="101"/>
      <c r="B27" s="40">
        <v>23</v>
      </c>
      <c r="C27" s="31" t="str">
        <f>Item23!B3</f>
        <v xml:space="preserve">Arranjo com flores tropicais e folhagens com 50 centímetros de comprimento e 60 cm de altura para a mesa das autoridades, que deverá ser montado no chão, à frente da mesa, com os ramos de flores em direção ascendente. Cada arranjo deverá ser composto
de no mínimo 15 flores.
</v>
      </c>
      <c r="D27" s="30" t="str">
        <f>Item23!E3</f>
        <v>unidade</v>
      </c>
      <c r="E27" s="30">
        <f>Item23!F3</f>
        <v>36</v>
      </c>
      <c r="F27" s="33">
        <f>Item23!D22</f>
        <v>191.28199999999998</v>
      </c>
      <c r="G27" s="32">
        <f t="shared" si="0"/>
        <v>6886.08</v>
      </c>
      <c r="H27" s="37"/>
    </row>
    <row r="28" spans="1:8" ht="63.75" x14ac:dyDescent="0.2">
      <c r="A28" s="101"/>
      <c r="B28" s="40">
        <v>24</v>
      </c>
      <c r="C28" s="31" t="str">
        <f>Item24!B3</f>
        <v xml:space="preserve">Arranjo com flores nobres e folhagens com 30 centímetros de comprimento e 20 cm de altura que deverá ser montado sobre a mesa, com, no mínimo, 15 (quinze) unidades de flores e com seus
ramos em direção ascendente.
</v>
      </c>
      <c r="D28" s="30" t="str">
        <f>Item24!E3</f>
        <v>unidade</v>
      </c>
      <c r="E28" s="30">
        <f>Item24!F3</f>
        <v>30</v>
      </c>
      <c r="F28" s="33">
        <f>Item24!D22</f>
        <v>256</v>
      </c>
      <c r="G28" s="32">
        <f t="shared" si="0"/>
        <v>7680</v>
      </c>
      <c r="H28" s="37"/>
    </row>
    <row r="29" spans="1:8" ht="49.5" customHeight="1" x14ac:dyDescent="0.2">
      <c r="A29" s="101"/>
      <c r="B29" s="40">
        <v>25</v>
      </c>
      <c r="C29" s="31" t="str">
        <f>Item25!B3</f>
        <v xml:space="preserve">Arranjos florais para decoração do local do evento do tipo touxeiro, que consiste em arranjos florais montados sobre colunas confeccionadas com material resistente em metal ou madeira
</v>
      </c>
      <c r="D29" s="30" t="str">
        <f>Item25!E3</f>
        <v>unidade</v>
      </c>
      <c r="E29" s="30">
        <f>Item25!F3</f>
        <v>36</v>
      </c>
      <c r="F29" s="33">
        <f>Item25!D22</f>
        <v>178.98</v>
      </c>
      <c r="G29" s="32">
        <f t="shared" si="0"/>
        <v>6443.28</v>
      </c>
      <c r="H29" s="37"/>
    </row>
    <row r="30" spans="1:8" ht="49.5" customHeight="1" x14ac:dyDescent="0.2">
      <c r="A30" s="43"/>
      <c r="B30" s="87" t="s">
        <v>90</v>
      </c>
      <c r="C30" s="87"/>
      <c r="D30" s="87"/>
      <c r="E30" s="87"/>
      <c r="F30" s="88">
        <f>SUM(G26:G29)</f>
        <v>26706.959999999999</v>
      </c>
      <c r="G30" s="89"/>
      <c r="H30" s="37"/>
    </row>
    <row r="31" spans="1:8" ht="25.5" customHeight="1" x14ac:dyDescent="0.2">
      <c r="A31" s="42"/>
      <c r="B31" s="90" t="s">
        <v>41</v>
      </c>
      <c r="C31" s="91"/>
      <c r="D31" s="91"/>
      <c r="E31" s="91"/>
      <c r="F31" s="92">
        <f>SUM(G3:G29)</f>
        <v>148463.62</v>
      </c>
      <c r="G31" s="93"/>
    </row>
  </sheetData>
  <mergeCells count="12">
    <mergeCell ref="A3:A15"/>
    <mergeCell ref="A17:A24"/>
    <mergeCell ref="A26:A29"/>
    <mergeCell ref="B16:E16"/>
    <mergeCell ref="F16:G16"/>
    <mergeCell ref="B25:E25"/>
    <mergeCell ref="F25:G25"/>
    <mergeCell ref="B30:E30"/>
    <mergeCell ref="F30:G30"/>
    <mergeCell ref="B31:E31"/>
    <mergeCell ref="F31:G31"/>
    <mergeCell ref="B1:G1"/>
  </mergeCells>
  <pageMargins left="0.51181102362204722" right="0.51181102362204722" top="0.78740157480314965" bottom="0.78740157480314965" header="0.31496062992125984" footer="0.31496062992125984"/>
  <pageSetup paperSize="9" scale="5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G22" sqref="G22"/>
    </sheetView>
  </sheetViews>
  <sheetFormatPr defaultRowHeight="12.75" x14ac:dyDescent="0.2"/>
  <cols>
    <col min="1" max="1" width="9.85546875" style="1" customWidth="1"/>
    <col min="2" max="3" width="9.140625" style="1" customWidth="1"/>
    <col min="4" max="4" width="13.7109375" style="1" customWidth="1"/>
    <col min="5" max="5" width="10.7109375" style="1" customWidth="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71" t="s">
        <v>25</v>
      </c>
      <c r="B1" s="72"/>
      <c r="C1" s="72"/>
      <c r="D1" s="72"/>
      <c r="E1" s="72"/>
      <c r="F1" s="72"/>
      <c r="G1" s="72"/>
      <c r="H1" s="72"/>
      <c r="I1" s="73"/>
    </row>
    <row r="2" spans="1:9" x14ac:dyDescent="0.2">
      <c r="A2" s="56" t="s">
        <v>13</v>
      </c>
      <c r="B2" s="56" t="s">
        <v>1</v>
      </c>
      <c r="C2" s="57"/>
      <c r="D2" s="58"/>
      <c r="E2" s="2" t="s">
        <v>2</v>
      </c>
      <c r="F2" s="2" t="s">
        <v>3</v>
      </c>
      <c r="G2" s="2" t="s">
        <v>4</v>
      </c>
      <c r="H2" s="3" t="s">
        <v>5</v>
      </c>
      <c r="I2" s="26" t="s">
        <v>23</v>
      </c>
    </row>
    <row r="3" spans="1:9" ht="12.75" customHeight="1" x14ac:dyDescent="0.2">
      <c r="A3" s="56"/>
      <c r="B3" s="59" t="s">
        <v>58</v>
      </c>
      <c r="C3" s="60"/>
      <c r="D3" s="61"/>
      <c r="E3" s="74" t="s">
        <v>10</v>
      </c>
      <c r="F3" s="75">
        <v>10</v>
      </c>
      <c r="G3" s="4" t="s">
        <v>80</v>
      </c>
      <c r="H3" s="5">
        <v>3000</v>
      </c>
      <c r="I3" s="5" t="str">
        <f>IF(H3="","",(IF($C$20&lt;25%,"N/A",IF(H3&lt;=($D$20+$B$20),H3,"Descartado"))))</f>
        <v>Descartado</v>
      </c>
    </row>
    <row r="4" spans="1:9" x14ac:dyDescent="0.2">
      <c r="A4" s="56"/>
      <c r="B4" s="62"/>
      <c r="C4" s="63"/>
      <c r="D4" s="64"/>
      <c r="E4" s="74"/>
      <c r="F4" s="74"/>
      <c r="G4" s="4" t="s">
        <v>81</v>
      </c>
      <c r="H4" s="5">
        <v>900</v>
      </c>
      <c r="I4" s="5">
        <f t="shared" ref="I4:I17" si="0">IF(H4="","",(IF($C$20&lt;25%,"N/A",IF(H4&lt;=($D$20+$B$20),H4,"Descartado"))))</f>
        <v>900</v>
      </c>
    </row>
    <row r="5" spans="1:9" x14ac:dyDescent="0.2">
      <c r="A5" s="56"/>
      <c r="B5" s="62"/>
      <c r="C5" s="63"/>
      <c r="D5" s="64"/>
      <c r="E5" s="74"/>
      <c r="F5" s="74"/>
      <c r="G5" s="4" t="s">
        <v>82</v>
      </c>
      <c r="H5" s="5">
        <v>516.33000000000004</v>
      </c>
      <c r="I5" s="5">
        <f t="shared" si="0"/>
        <v>516.33000000000004</v>
      </c>
    </row>
    <row r="6" spans="1:9" x14ac:dyDescent="0.2">
      <c r="A6" s="56"/>
      <c r="B6" s="62"/>
      <c r="C6" s="63"/>
      <c r="D6" s="64"/>
      <c r="E6" s="74"/>
      <c r="F6" s="74"/>
      <c r="G6" s="4" t="s">
        <v>83</v>
      </c>
      <c r="H6" s="5">
        <v>516.76</v>
      </c>
      <c r="I6" s="5">
        <f t="shared" si="0"/>
        <v>516.76</v>
      </c>
    </row>
    <row r="7" spans="1:9" ht="18" customHeight="1" x14ac:dyDescent="0.2">
      <c r="A7" s="56"/>
      <c r="B7" s="62"/>
      <c r="C7" s="63"/>
      <c r="D7" s="64"/>
      <c r="E7" s="74"/>
      <c r="F7" s="74"/>
      <c r="G7" s="4" t="s">
        <v>84</v>
      </c>
      <c r="H7" s="5">
        <v>516.76</v>
      </c>
      <c r="I7" s="5">
        <f t="shared" si="0"/>
        <v>516.76</v>
      </c>
    </row>
    <row r="8" spans="1:9" hidden="1" x14ac:dyDescent="0.2">
      <c r="A8" s="56"/>
      <c r="B8" s="62"/>
      <c r="C8" s="63"/>
      <c r="D8" s="64"/>
      <c r="E8" s="74"/>
      <c r="F8" s="74"/>
      <c r="G8" s="4"/>
      <c r="H8" s="5"/>
      <c r="I8" s="5" t="str">
        <f t="shared" si="0"/>
        <v/>
      </c>
    </row>
    <row r="9" spans="1:9" hidden="1" x14ac:dyDescent="0.2">
      <c r="A9" s="56"/>
      <c r="B9" s="62"/>
      <c r="C9" s="63"/>
      <c r="D9" s="64"/>
      <c r="E9" s="74"/>
      <c r="F9" s="74"/>
      <c r="G9" s="4"/>
      <c r="H9" s="5"/>
      <c r="I9" s="5" t="str">
        <f t="shared" si="0"/>
        <v/>
      </c>
    </row>
    <row r="10" spans="1:9" hidden="1" x14ac:dyDescent="0.2">
      <c r="A10" s="56"/>
      <c r="B10" s="62"/>
      <c r="C10" s="63"/>
      <c r="D10" s="64"/>
      <c r="E10" s="74"/>
      <c r="F10" s="74"/>
      <c r="G10" s="4"/>
      <c r="H10" s="5"/>
      <c r="I10" s="5" t="str">
        <f t="shared" si="0"/>
        <v/>
      </c>
    </row>
    <row r="11" spans="1:9" hidden="1" x14ac:dyDescent="0.2">
      <c r="A11" s="56"/>
      <c r="B11" s="62"/>
      <c r="C11" s="63"/>
      <c r="D11" s="64"/>
      <c r="E11" s="74"/>
      <c r="F11" s="74"/>
      <c r="G11" s="4"/>
      <c r="H11" s="5"/>
      <c r="I11" s="5" t="str">
        <f t="shared" si="0"/>
        <v/>
      </c>
    </row>
    <row r="12" spans="1:9" hidden="1" x14ac:dyDescent="0.2">
      <c r="A12" s="56"/>
      <c r="B12" s="62"/>
      <c r="C12" s="63"/>
      <c r="D12" s="64"/>
      <c r="E12" s="74"/>
      <c r="F12" s="74"/>
      <c r="G12" s="4"/>
      <c r="H12" s="5"/>
      <c r="I12" s="5" t="str">
        <f t="shared" si="0"/>
        <v/>
      </c>
    </row>
    <row r="13" spans="1:9" hidden="1" x14ac:dyDescent="0.2">
      <c r="A13" s="56"/>
      <c r="B13" s="62"/>
      <c r="C13" s="63"/>
      <c r="D13" s="64"/>
      <c r="E13" s="74"/>
      <c r="F13" s="74"/>
      <c r="G13" s="4"/>
      <c r="H13" s="5"/>
      <c r="I13" s="5" t="str">
        <f t="shared" si="0"/>
        <v/>
      </c>
    </row>
    <row r="14" spans="1:9" hidden="1" x14ac:dyDescent="0.2">
      <c r="A14" s="56"/>
      <c r="B14" s="62"/>
      <c r="C14" s="63"/>
      <c r="D14" s="64"/>
      <c r="E14" s="74"/>
      <c r="F14" s="74"/>
      <c r="G14" s="4"/>
      <c r="H14" s="5"/>
      <c r="I14" s="5" t="str">
        <f t="shared" si="0"/>
        <v/>
      </c>
    </row>
    <row r="15" spans="1:9" hidden="1" x14ac:dyDescent="0.2">
      <c r="A15" s="56"/>
      <c r="B15" s="62"/>
      <c r="C15" s="63"/>
      <c r="D15" s="64"/>
      <c r="E15" s="74"/>
      <c r="F15" s="74"/>
      <c r="G15" s="4"/>
      <c r="H15" s="5"/>
      <c r="I15" s="5" t="str">
        <f t="shared" si="0"/>
        <v/>
      </c>
    </row>
    <row r="16" spans="1:9" hidden="1" x14ac:dyDescent="0.2">
      <c r="A16" s="56"/>
      <c r="B16" s="62"/>
      <c r="C16" s="63"/>
      <c r="D16" s="64"/>
      <c r="E16" s="74"/>
      <c r="F16" s="74"/>
      <c r="G16" s="4"/>
      <c r="H16" s="5"/>
      <c r="I16" s="5" t="str">
        <f t="shared" si="0"/>
        <v/>
      </c>
    </row>
    <row r="17" spans="1:9" hidden="1" x14ac:dyDescent="0.2">
      <c r="A17" s="56"/>
      <c r="B17" s="65"/>
      <c r="C17" s="66"/>
      <c r="D17" s="67"/>
      <c r="E17" s="74"/>
      <c r="F17" s="74"/>
      <c r="G17" s="4"/>
      <c r="H17" s="5"/>
      <c r="I17" s="5" t="str">
        <f t="shared" si="0"/>
        <v/>
      </c>
    </row>
    <row r="18" spans="1:9" ht="29.25" customHeight="1"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1080.5676123686108</v>
      </c>
      <c r="C20" s="18">
        <f>IF(H23&lt;2,"N/A",(B20/D20))</f>
        <v>0.99137371888089643</v>
      </c>
      <c r="D20" s="19">
        <f>AVERAGE(H3:H17)</f>
        <v>1089.97</v>
      </c>
      <c r="E20" s="20">
        <f>IF(H23&lt;2,"N/A",(IF(C20&lt;=25%,"N/A",AVERAGE(I3:I17))))</f>
        <v>612.46249999999998</v>
      </c>
      <c r="F20" s="19">
        <f>MEDIAN(H3:H17)</f>
        <v>516.76</v>
      </c>
      <c r="G20" s="21"/>
      <c r="H20" s="22"/>
      <c r="I20" s="22"/>
    </row>
    <row r="21" spans="1:9" x14ac:dyDescent="0.2">
      <c r="A21" s="23"/>
      <c r="B21" s="24"/>
      <c r="C21" s="24"/>
      <c r="D21" s="24"/>
      <c r="E21" s="24"/>
      <c r="F21" s="24"/>
      <c r="G21" s="25"/>
      <c r="H21" s="25"/>
      <c r="I21" s="25"/>
    </row>
    <row r="22" spans="1:9" x14ac:dyDescent="0.2">
      <c r="B22" s="76" t="s">
        <v>33</v>
      </c>
      <c r="C22" s="76"/>
      <c r="D22" s="77">
        <f>IF(C20&lt;=25%,D20,MIN(E20:F20))</f>
        <v>516.76</v>
      </c>
      <c r="E22" s="77"/>
    </row>
    <row r="23" spans="1:9" x14ac:dyDescent="0.2">
      <c r="B23" s="76" t="s">
        <v>11</v>
      </c>
      <c r="C23" s="76"/>
      <c r="D23" s="77">
        <f>ROUND(D22,2)*F3</f>
        <v>5167.6000000000004</v>
      </c>
      <c r="E23" s="77"/>
      <c r="G23" s="34" t="s">
        <v>42</v>
      </c>
      <c r="H23" s="35">
        <f>COUNT(H3:H17)</f>
        <v>5</v>
      </c>
    </row>
    <row r="24" spans="1:9" x14ac:dyDescent="0.2">
      <c r="B24" s="28"/>
      <c r="C24" s="28"/>
      <c r="D24" s="22"/>
      <c r="E24" s="22"/>
    </row>
    <row r="26" spans="1:9" x14ac:dyDescent="0.2">
      <c r="A26" s="81" t="s">
        <v>29</v>
      </c>
      <c r="B26" s="82"/>
      <c r="C26" s="82"/>
      <c r="D26" s="82"/>
      <c r="E26" s="82"/>
      <c r="F26" s="82"/>
      <c r="G26" s="82"/>
      <c r="H26" s="82"/>
      <c r="I26" s="83"/>
    </row>
    <row r="27" spans="1:9" x14ac:dyDescent="0.2">
      <c r="A27" s="68" t="s">
        <v>30</v>
      </c>
      <c r="B27" s="69"/>
      <c r="C27" s="69"/>
      <c r="D27" s="69"/>
      <c r="E27" s="69"/>
      <c r="F27" s="69"/>
      <c r="G27" s="69"/>
      <c r="H27" s="69"/>
      <c r="I27" s="70"/>
    </row>
    <row r="28" spans="1:9" x14ac:dyDescent="0.2">
      <c r="A28" s="68" t="s">
        <v>31</v>
      </c>
      <c r="B28" s="69"/>
      <c r="C28" s="69"/>
      <c r="D28" s="69"/>
      <c r="E28" s="69"/>
      <c r="F28" s="69"/>
      <c r="G28" s="69"/>
      <c r="H28" s="69"/>
      <c r="I28" s="70"/>
    </row>
    <row r="29" spans="1:9" ht="25.5" customHeight="1" x14ac:dyDescent="0.2">
      <c r="A29" s="84" t="s">
        <v>27</v>
      </c>
      <c r="B29" s="85"/>
      <c r="C29" s="85"/>
      <c r="D29" s="85"/>
      <c r="E29" s="85"/>
      <c r="F29" s="85"/>
      <c r="G29" s="85"/>
      <c r="H29" s="85"/>
      <c r="I29" s="86"/>
    </row>
    <row r="30" spans="1:9" x14ac:dyDescent="0.2">
      <c r="A30" s="68" t="s">
        <v>28</v>
      </c>
      <c r="B30" s="69"/>
      <c r="C30" s="69"/>
      <c r="D30" s="69"/>
      <c r="E30" s="69"/>
      <c r="F30" s="69"/>
      <c r="G30" s="69"/>
      <c r="H30" s="69"/>
      <c r="I30" s="70"/>
    </row>
    <row r="31" spans="1:9" x14ac:dyDescent="0.2">
      <c r="A31" s="68" t="s">
        <v>32</v>
      </c>
      <c r="B31" s="69"/>
      <c r="C31" s="69"/>
      <c r="D31" s="69"/>
      <c r="E31" s="69"/>
      <c r="F31" s="69"/>
      <c r="G31" s="69"/>
      <c r="H31" s="69"/>
      <c r="I31" s="70"/>
    </row>
    <row r="32" spans="1:9" ht="25.5" customHeight="1" x14ac:dyDescent="0.2">
      <c r="A32" s="78" t="s">
        <v>34</v>
      </c>
      <c r="B32" s="79"/>
      <c r="C32" s="79"/>
      <c r="D32" s="79"/>
      <c r="E32" s="79"/>
      <c r="F32" s="79"/>
      <c r="G32" s="79"/>
      <c r="H32" s="79"/>
      <c r="I32" s="80"/>
    </row>
  </sheetData>
  <mergeCells count="17">
    <mergeCell ref="A28:I28"/>
    <mergeCell ref="A29:I29"/>
    <mergeCell ref="A30:I30"/>
    <mergeCell ref="A31:I31"/>
    <mergeCell ref="A32:I32"/>
    <mergeCell ref="A27:I27"/>
    <mergeCell ref="A1:I1"/>
    <mergeCell ref="A2:A17"/>
    <mergeCell ref="B2:D2"/>
    <mergeCell ref="B3:D17"/>
    <mergeCell ref="E3:E17"/>
    <mergeCell ref="F3:F17"/>
    <mergeCell ref="B22:C22"/>
    <mergeCell ref="D22:E22"/>
    <mergeCell ref="B23:C23"/>
    <mergeCell ref="D23:E23"/>
    <mergeCell ref="A26:I26"/>
  </mergeCells>
  <pageMargins left="0.511811024" right="0.511811024" top="0.78740157499999996" bottom="0.78740157499999996" header="0.31496062000000002" footer="0.31496062000000002"/>
  <pageSetup paperSize="9" scale="7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K1" sqref="K1:P1048576"/>
    </sheetView>
  </sheetViews>
  <sheetFormatPr defaultRowHeight="12.75" x14ac:dyDescent="0.2"/>
  <cols>
    <col min="1" max="1" width="11.85546875" style="1" bestFit="1" customWidth="1"/>
    <col min="2" max="3" width="9.140625" style="1" customWidth="1"/>
    <col min="4" max="4" width="10.28515625" style="1" bestFit="1" customWidth="1"/>
    <col min="5" max="5" width="10.5703125" style="1" customWidth="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71" t="s">
        <v>25</v>
      </c>
      <c r="B1" s="72"/>
      <c r="C1" s="72"/>
      <c r="D1" s="72"/>
      <c r="E1" s="72"/>
      <c r="F1" s="72"/>
      <c r="G1" s="72"/>
      <c r="H1" s="72"/>
      <c r="I1" s="73"/>
    </row>
    <row r="2" spans="1:9" x14ac:dyDescent="0.2">
      <c r="A2" s="56" t="s">
        <v>14</v>
      </c>
      <c r="B2" s="56" t="s">
        <v>1</v>
      </c>
      <c r="C2" s="57"/>
      <c r="D2" s="58"/>
      <c r="E2" s="2" t="s">
        <v>2</v>
      </c>
      <c r="F2" s="2" t="s">
        <v>3</v>
      </c>
      <c r="G2" s="2" t="s">
        <v>4</v>
      </c>
      <c r="H2" s="3" t="s">
        <v>5</v>
      </c>
      <c r="I2" s="26" t="s">
        <v>23</v>
      </c>
    </row>
    <row r="3" spans="1:9" ht="12.75" customHeight="1" x14ac:dyDescent="0.2">
      <c r="A3" s="56"/>
      <c r="B3" s="59" t="s">
        <v>59</v>
      </c>
      <c r="C3" s="60"/>
      <c r="D3" s="61"/>
      <c r="E3" s="74" t="s">
        <v>10</v>
      </c>
      <c r="F3" s="75">
        <v>8</v>
      </c>
      <c r="G3" s="4" t="s">
        <v>80</v>
      </c>
      <c r="H3" s="5">
        <v>3500</v>
      </c>
      <c r="I3" s="5" t="str">
        <f>IF(H3="","",(IF($C$20&lt;25%,"N/A",IF(H3&lt;=($D$20+$B$20),H3,"Descartado"))))</f>
        <v>Descartado</v>
      </c>
    </row>
    <row r="4" spans="1:9" x14ac:dyDescent="0.2">
      <c r="A4" s="56"/>
      <c r="B4" s="62"/>
      <c r="C4" s="63"/>
      <c r="D4" s="64"/>
      <c r="E4" s="74"/>
      <c r="F4" s="74"/>
      <c r="G4" s="4" t="s">
        <v>81</v>
      </c>
      <c r="H4" s="5">
        <v>1800</v>
      </c>
      <c r="I4" s="5">
        <f t="shared" ref="I4:I17" si="0">IF(H4="","",(IF($C$20&lt;25%,"N/A",IF(H4&lt;=($D$20+$B$20),H4,"Descartado"))))</f>
        <v>1800</v>
      </c>
    </row>
    <row r="5" spans="1:9" x14ac:dyDescent="0.2">
      <c r="A5" s="56"/>
      <c r="B5" s="62"/>
      <c r="C5" s="63"/>
      <c r="D5" s="64"/>
      <c r="E5" s="74"/>
      <c r="F5" s="74"/>
      <c r="G5" s="4" t="s">
        <v>82</v>
      </c>
      <c r="H5" s="5">
        <v>1248.8399999999999</v>
      </c>
      <c r="I5" s="5">
        <f t="shared" si="0"/>
        <v>1248.8399999999999</v>
      </c>
    </row>
    <row r="6" spans="1:9" x14ac:dyDescent="0.2">
      <c r="A6" s="56"/>
      <c r="B6" s="62"/>
      <c r="C6" s="63"/>
      <c r="D6" s="64"/>
      <c r="E6" s="74"/>
      <c r="F6" s="74"/>
      <c r="G6" s="4" t="s">
        <v>83</v>
      </c>
      <c r="H6" s="5">
        <v>1269.94</v>
      </c>
      <c r="I6" s="5">
        <f t="shared" si="0"/>
        <v>1269.94</v>
      </c>
    </row>
    <row r="7" spans="1:9" ht="18" customHeight="1" x14ac:dyDescent="0.2">
      <c r="A7" s="56"/>
      <c r="B7" s="62"/>
      <c r="C7" s="63"/>
      <c r="D7" s="64"/>
      <c r="E7" s="74"/>
      <c r="F7" s="74"/>
      <c r="G7" s="4" t="s">
        <v>84</v>
      </c>
      <c r="H7" s="5">
        <v>1270.1600000000001</v>
      </c>
      <c r="I7" s="5">
        <f t="shared" si="0"/>
        <v>1270.1600000000001</v>
      </c>
    </row>
    <row r="8" spans="1:9" hidden="1" x14ac:dyDescent="0.2">
      <c r="A8" s="56"/>
      <c r="B8" s="62"/>
      <c r="C8" s="63"/>
      <c r="D8" s="64"/>
      <c r="E8" s="74"/>
      <c r="F8" s="74"/>
      <c r="G8" s="4"/>
      <c r="H8" s="5"/>
      <c r="I8" s="5" t="str">
        <f t="shared" si="0"/>
        <v/>
      </c>
    </row>
    <row r="9" spans="1:9" hidden="1" x14ac:dyDescent="0.2">
      <c r="A9" s="56"/>
      <c r="B9" s="62"/>
      <c r="C9" s="63"/>
      <c r="D9" s="64"/>
      <c r="E9" s="74"/>
      <c r="F9" s="74"/>
      <c r="G9" s="4"/>
      <c r="H9" s="5"/>
      <c r="I9" s="5" t="str">
        <f t="shared" si="0"/>
        <v/>
      </c>
    </row>
    <row r="10" spans="1:9" hidden="1" x14ac:dyDescent="0.2">
      <c r="A10" s="56"/>
      <c r="B10" s="62"/>
      <c r="C10" s="63"/>
      <c r="D10" s="64"/>
      <c r="E10" s="74"/>
      <c r="F10" s="74"/>
      <c r="G10" s="4"/>
      <c r="H10" s="5"/>
      <c r="I10" s="5" t="str">
        <f t="shared" si="0"/>
        <v/>
      </c>
    </row>
    <row r="11" spans="1:9" hidden="1" x14ac:dyDescent="0.2">
      <c r="A11" s="56"/>
      <c r="B11" s="62"/>
      <c r="C11" s="63"/>
      <c r="D11" s="64"/>
      <c r="E11" s="74"/>
      <c r="F11" s="74"/>
      <c r="G11" s="4"/>
      <c r="H11" s="5"/>
      <c r="I11" s="5" t="str">
        <f t="shared" si="0"/>
        <v/>
      </c>
    </row>
    <row r="12" spans="1:9" hidden="1" x14ac:dyDescent="0.2">
      <c r="A12" s="56"/>
      <c r="B12" s="62"/>
      <c r="C12" s="63"/>
      <c r="D12" s="64"/>
      <c r="E12" s="74"/>
      <c r="F12" s="74"/>
      <c r="G12" s="4"/>
      <c r="H12" s="5"/>
      <c r="I12" s="5" t="str">
        <f t="shared" si="0"/>
        <v/>
      </c>
    </row>
    <row r="13" spans="1:9" hidden="1" x14ac:dyDescent="0.2">
      <c r="A13" s="56"/>
      <c r="B13" s="62"/>
      <c r="C13" s="63"/>
      <c r="D13" s="64"/>
      <c r="E13" s="74"/>
      <c r="F13" s="74"/>
      <c r="G13" s="4"/>
      <c r="H13" s="5"/>
      <c r="I13" s="5" t="str">
        <f t="shared" si="0"/>
        <v/>
      </c>
    </row>
    <row r="14" spans="1:9" hidden="1" x14ac:dyDescent="0.2">
      <c r="A14" s="56"/>
      <c r="B14" s="62"/>
      <c r="C14" s="63"/>
      <c r="D14" s="64"/>
      <c r="E14" s="74"/>
      <c r="F14" s="74"/>
      <c r="G14" s="4"/>
      <c r="H14" s="5"/>
      <c r="I14" s="5" t="str">
        <f t="shared" si="0"/>
        <v/>
      </c>
    </row>
    <row r="15" spans="1:9" hidden="1" x14ac:dyDescent="0.2">
      <c r="A15" s="56"/>
      <c r="B15" s="62"/>
      <c r="C15" s="63"/>
      <c r="D15" s="64"/>
      <c r="E15" s="74"/>
      <c r="F15" s="74"/>
      <c r="G15" s="4"/>
      <c r="H15" s="5"/>
      <c r="I15" s="5" t="str">
        <f t="shared" si="0"/>
        <v/>
      </c>
    </row>
    <row r="16" spans="1:9" hidden="1" x14ac:dyDescent="0.2">
      <c r="A16" s="56"/>
      <c r="B16" s="62"/>
      <c r="C16" s="63"/>
      <c r="D16" s="64"/>
      <c r="E16" s="74"/>
      <c r="F16" s="74"/>
      <c r="G16" s="4"/>
      <c r="H16" s="5"/>
      <c r="I16" s="5" t="str">
        <f t="shared" si="0"/>
        <v/>
      </c>
    </row>
    <row r="17" spans="1:9" hidden="1" x14ac:dyDescent="0.2">
      <c r="A17" s="56"/>
      <c r="B17" s="65"/>
      <c r="C17" s="66"/>
      <c r="D17" s="67"/>
      <c r="E17" s="74"/>
      <c r="F17" s="74"/>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968.74781420140494</v>
      </c>
      <c r="C20" s="18">
        <f>IF(H23&lt;2,"N/A",(B20/D20))</f>
        <v>0.53292672974043453</v>
      </c>
      <c r="D20" s="19">
        <f>AVERAGE(H3:H17)</f>
        <v>1817.788</v>
      </c>
      <c r="E20" s="20">
        <f>IF(H23&lt;2,"N/A",(IF(C20&lt;=25%,"N/A",AVERAGE(I3:I17))))</f>
        <v>1397.2350000000001</v>
      </c>
      <c r="F20" s="19">
        <f>MEDIAN(H3:H17)</f>
        <v>1270.1600000000001</v>
      </c>
      <c r="G20" s="21"/>
      <c r="H20" s="22"/>
      <c r="I20" s="22"/>
    </row>
    <row r="21" spans="1:9" x14ac:dyDescent="0.2">
      <c r="A21" s="23"/>
      <c r="B21" s="24"/>
      <c r="C21" s="24"/>
      <c r="D21" s="24"/>
      <c r="E21" s="24"/>
      <c r="F21" s="24"/>
      <c r="G21" s="25"/>
      <c r="H21" s="25"/>
      <c r="I21" s="25"/>
    </row>
    <row r="22" spans="1:9" x14ac:dyDescent="0.2">
      <c r="B22" s="76" t="s">
        <v>33</v>
      </c>
      <c r="C22" s="76"/>
      <c r="D22" s="77">
        <f>IF(C20&lt;=25%,D20,MIN(E20:F20))</f>
        <v>1270.1600000000001</v>
      </c>
      <c r="E22" s="77"/>
    </row>
    <row r="23" spans="1:9" x14ac:dyDescent="0.2">
      <c r="B23" s="76" t="s">
        <v>11</v>
      </c>
      <c r="C23" s="76"/>
      <c r="D23" s="77">
        <f>ROUND(D22,2)*F3</f>
        <v>10161.280000000001</v>
      </c>
      <c r="E23" s="77"/>
      <c r="G23" s="34" t="s">
        <v>42</v>
      </c>
      <c r="H23" s="35">
        <f>COUNT(H3:H17)</f>
        <v>5</v>
      </c>
    </row>
    <row r="24" spans="1:9" x14ac:dyDescent="0.2">
      <c r="B24" s="28"/>
      <c r="C24" s="28"/>
      <c r="D24" s="22"/>
      <c r="E24" s="22"/>
    </row>
    <row r="26" spans="1:9" x14ac:dyDescent="0.2">
      <c r="A26" s="81" t="s">
        <v>29</v>
      </c>
      <c r="B26" s="82"/>
      <c r="C26" s="82"/>
      <c r="D26" s="82"/>
      <c r="E26" s="82"/>
      <c r="F26" s="82"/>
      <c r="G26" s="82"/>
      <c r="H26" s="82"/>
      <c r="I26" s="83"/>
    </row>
    <row r="27" spans="1:9" x14ac:dyDescent="0.2">
      <c r="A27" s="68" t="s">
        <v>30</v>
      </c>
      <c r="B27" s="69"/>
      <c r="C27" s="69"/>
      <c r="D27" s="69"/>
      <c r="E27" s="69"/>
      <c r="F27" s="69"/>
      <c r="G27" s="69"/>
      <c r="H27" s="69"/>
      <c r="I27" s="70"/>
    </row>
    <row r="28" spans="1:9" x14ac:dyDescent="0.2">
      <c r="A28" s="68" t="s">
        <v>31</v>
      </c>
      <c r="B28" s="69"/>
      <c r="C28" s="69"/>
      <c r="D28" s="69"/>
      <c r="E28" s="69"/>
      <c r="F28" s="69"/>
      <c r="G28" s="69"/>
      <c r="H28" s="69"/>
      <c r="I28" s="70"/>
    </row>
    <row r="29" spans="1:9" ht="25.5" customHeight="1" x14ac:dyDescent="0.2">
      <c r="A29" s="84" t="s">
        <v>27</v>
      </c>
      <c r="B29" s="85"/>
      <c r="C29" s="85"/>
      <c r="D29" s="85"/>
      <c r="E29" s="85"/>
      <c r="F29" s="85"/>
      <c r="G29" s="85"/>
      <c r="H29" s="85"/>
      <c r="I29" s="86"/>
    </row>
    <row r="30" spans="1:9" x14ac:dyDescent="0.2">
      <c r="A30" s="68" t="s">
        <v>28</v>
      </c>
      <c r="B30" s="69"/>
      <c r="C30" s="69"/>
      <c r="D30" s="69"/>
      <c r="E30" s="69"/>
      <c r="F30" s="69"/>
      <c r="G30" s="69"/>
      <c r="H30" s="69"/>
      <c r="I30" s="70"/>
    </row>
    <row r="31" spans="1:9" x14ac:dyDescent="0.2">
      <c r="A31" s="68" t="s">
        <v>32</v>
      </c>
      <c r="B31" s="69"/>
      <c r="C31" s="69"/>
      <c r="D31" s="69"/>
      <c r="E31" s="69"/>
      <c r="F31" s="69"/>
      <c r="G31" s="69"/>
      <c r="H31" s="69"/>
      <c r="I31" s="70"/>
    </row>
    <row r="32" spans="1:9" ht="25.5" customHeight="1" x14ac:dyDescent="0.2">
      <c r="A32" s="78" t="s">
        <v>34</v>
      </c>
      <c r="B32" s="79"/>
      <c r="C32" s="79"/>
      <c r="D32" s="79"/>
      <c r="E32" s="79"/>
      <c r="F32" s="79"/>
      <c r="G32" s="79"/>
      <c r="H32" s="79"/>
      <c r="I32" s="80"/>
    </row>
  </sheetData>
  <mergeCells count="17">
    <mergeCell ref="A28:I28"/>
    <mergeCell ref="A29:I29"/>
    <mergeCell ref="A30:I30"/>
    <mergeCell ref="A31:I31"/>
    <mergeCell ref="A32:I32"/>
    <mergeCell ref="A27:I27"/>
    <mergeCell ref="A1:I1"/>
    <mergeCell ref="A2:A17"/>
    <mergeCell ref="B2:D2"/>
    <mergeCell ref="B3:D17"/>
    <mergeCell ref="E3:E17"/>
    <mergeCell ref="F3:F17"/>
    <mergeCell ref="B22:C22"/>
    <mergeCell ref="D22:E22"/>
    <mergeCell ref="B23:C23"/>
    <mergeCell ref="D23:E23"/>
    <mergeCell ref="A26:I26"/>
  </mergeCells>
  <pageMargins left="0.511811024" right="0.511811024" top="0.78740157499999996" bottom="0.78740157499999996" header="0.31496062000000002" footer="0.31496062000000002"/>
  <pageSetup paperSize="9" scale="7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K1" sqref="K1:O1048576"/>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71" t="s">
        <v>25</v>
      </c>
      <c r="B1" s="72"/>
      <c r="C1" s="72"/>
      <c r="D1" s="72"/>
      <c r="E1" s="72"/>
      <c r="F1" s="72"/>
      <c r="G1" s="72"/>
      <c r="H1" s="72"/>
      <c r="I1" s="73"/>
    </row>
    <row r="2" spans="1:9" x14ac:dyDescent="0.2">
      <c r="A2" s="56" t="s">
        <v>15</v>
      </c>
      <c r="B2" s="56" t="s">
        <v>1</v>
      </c>
      <c r="C2" s="57"/>
      <c r="D2" s="58"/>
      <c r="E2" s="2" t="s">
        <v>2</v>
      </c>
      <c r="F2" s="2" t="s">
        <v>3</v>
      </c>
      <c r="G2" s="2" t="s">
        <v>4</v>
      </c>
      <c r="H2" s="3" t="s">
        <v>5</v>
      </c>
      <c r="I2" s="26" t="s">
        <v>23</v>
      </c>
    </row>
    <row r="3" spans="1:9" ht="12.75" customHeight="1" x14ac:dyDescent="0.2">
      <c r="A3" s="56"/>
      <c r="B3" s="59" t="s">
        <v>60</v>
      </c>
      <c r="C3" s="60"/>
      <c r="D3" s="61"/>
      <c r="E3" s="74" t="s">
        <v>10</v>
      </c>
      <c r="F3" s="75">
        <v>10</v>
      </c>
      <c r="G3" s="4" t="s">
        <v>80</v>
      </c>
      <c r="H3" s="5">
        <v>800</v>
      </c>
      <c r="I3" s="5" t="str">
        <f>IF(H3="","",(IF($C$20&lt;25%,"N/A",IF(H3&lt;=($D$20+$B$20),H3,"Descartado"))))</f>
        <v>Descartado</v>
      </c>
    </row>
    <row r="4" spans="1:9" x14ac:dyDescent="0.2">
      <c r="A4" s="56"/>
      <c r="B4" s="62"/>
      <c r="C4" s="63"/>
      <c r="D4" s="64"/>
      <c r="E4" s="74"/>
      <c r="F4" s="74"/>
      <c r="G4" s="4" t="s">
        <v>81</v>
      </c>
      <c r="H4" s="5">
        <v>450</v>
      </c>
      <c r="I4" s="5">
        <f t="shared" ref="I4:I17" si="0">IF(H4="","",(IF($C$20&lt;25%,"N/A",IF(H4&lt;=($D$20+$B$20),H4,"Descartado"))))</f>
        <v>450</v>
      </c>
    </row>
    <row r="5" spans="1:9" x14ac:dyDescent="0.2">
      <c r="A5" s="56"/>
      <c r="B5" s="62"/>
      <c r="C5" s="63"/>
      <c r="D5" s="64"/>
      <c r="E5" s="74"/>
      <c r="F5" s="74"/>
      <c r="G5" s="4" t="s">
        <v>82</v>
      </c>
      <c r="H5" s="5">
        <v>197.02</v>
      </c>
      <c r="I5" s="5">
        <f t="shared" si="0"/>
        <v>197.02</v>
      </c>
    </row>
    <row r="6" spans="1:9" x14ac:dyDescent="0.2">
      <c r="A6" s="56"/>
      <c r="B6" s="62"/>
      <c r="C6" s="63"/>
      <c r="D6" s="64"/>
      <c r="E6" s="74"/>
      <c r="F6" s="74"/>
      <c r="G6" s="4" t="s">
        <v>83</v>
      </c>
      <c r="H6" s="5">
        <v>197.37</v>
      </c>
      <c r="I6" s="5">
        <f t="shared" si="0"/>
        <v>197.37</v>
      </c>
    </row>
    <row r="7" spans="1:9" x14ac:dyDescent="0.2">
      <c r="A7" s="56"/>
      <c r="B7" s="62"/>
      <c r="C7" s="63"/>
      <c r="D7" s="64"/>
      <c r="E7" s="74"/>
      <c r="F7" s="74"/>
      <c r="G7" s="4" t="s">
        <v>84</v>
      </c>
      <c r="H7" s="5">
        <v>197.37</v>
      </c>
      <c r="I7" s="5">
        <f t="shared" si="0"/>
        <v>197.37</v>
      </c>
    </row>
    <row r="8" spans="1:9" x14ac:dyDescent="0.2">
      <c r="A8" s="56"/>
      <c r="B8" s="62"/>
      <c r="C8" s="63"/>
      <c r="D8" s="64"/>
      <c r="E8" s="74"/>
      <c r="F8" s="74"/>
      <c r="G8" s="4"/>
      <c r="H8" s="5"/>
      <c r="I8" s="5" t="str">
        <f t="shared" si="0"/>
        <v/>
      </c>
    </row>
    <row r="9" spans="1:9" hidden="1" x14ac:dyDescent="0.2">
      <c r="A9" s="56"/>
      <c r="B9" s="62"/>
      <c r="C9" s="63"/>
      <c r="D9" s="64"/>
      <c r="E9" s="74"/>
      <c r="F9" s="74"/>
      <c r="G9" s="4"/>
      <c r="H9" s="5"/>
      <c r="I9" s="5" t="str">
        <f t="shared" si="0"/>
        <v/>
      </c>
    </row>
    <row r="10" spans="1:9" hidden="1" x14ac:dyDescent="0.2">
      <c r="A10" s="56"/>
      <c r="B10" s="62"/>
      <c r="C10" s="63"/>
      <c r="D10" s="64"/>
      <c r="E10" s="74"/>
      <c r="F10" s="74"/>
      <c r="G10" s="4"/>
      <c r="H10" s="5"/>
      <c r="I10" s="5" t="str">
        <f t="shared" si="0"/>
        <v/>
      </c>
    </row>
    <row r="11" spans="1:9" hidden="1" x14ac:dyDescent="0.2">
      <c r="A11" s="56"/>
      <c r="B11" s="62"/>
      <c r="C11" s="63"/>
      <c r="D11" s="64"/>
      <c r="E11" s="74"/>
      <c r="F11" s="74"/>
      <c r="G11" s="4"/>
      <c r="H11" s="5"/>
      <c r="I11" s="5" t="str">
        <f t="shared" si="0"/>
        <v/>
      </c>
    </row>
    <row r="12" spans="1:9" hidden="1" x14ac:dyDescent="0.2">
      <c r="A12" s="56"/>
      <c r="B12" s="62"/>
      <c r="C12" s="63"/>
      <c r="D12" s="64"/>
      <c r="E12" s="74"/>
      <c r="F12" s="74"/>
      <c r="G12" s="4"/>
      <c r="H12" s="5"/>
      <c r="I12" s="5" t="str">
        <f t="shared" si="0"/>
        <v/>
      </c>
    </row>
    <row r="13" spans="1:9" hidden="1" x14ac:dyDescent="0.2">
      <c r="A13" s="56"/>
      <c r="B13" s="62"/>
      <c r="C13" s="63"/>
      <c r="D13" s="64"/>
      <c r="E13" s="74"/>
      <c r="F13" s="74"/>
      <c r="G13" s="4"/>
      <c r="H13" s="5"/>
      <c r="I13" s="5" t="str">
        <f t="shared" si="0"/>
        <v/>
      </c>
    </row>
    <row r="14" spans="1:9" hidden="1" x14ac:dyDescent="0.2">
      <c r="A14" s="56"/>
      <c r="B14" s="62"/>
      <c r="C14" s="63"/>
      <c r="D14" s="64"/>
      <c r="E14" s="74"/>
      <c r="F14" s="74"/>
      <c r="G14" s="4"/>
      <c r="H14" s="5"/>
      <c r="I14" s="5" t="str">
        <f t="shared" si="0"/>
        <v/>
      </c>
    </row>
    <row r="15" spans="1:9" hidden="1" x14ac:dyDescent="0.2">
      <c r="A15" s="56"/>
      <c r="B15" s="62"/>
      <c r="C15" s="63"/>
      <c r="D15" s="64"/>
      <c r="E15" s="74"/>
      <c r="F15" s="74"/>
      <c r="G15" s="4"/>
      <c r="H15" s="5"/>
      <c r="I15" s="5" t="str">
        <f t="shared" si="0"/>
        <v/>
      </c>
    </row>
    <row r="16" spans="1:9" hidden="1" x14ac:dyDescent="0.2">
      <c r="A16" s="56"/>
      <c r="B16" s="62"/>
      <c r="C16" s="63"/>
      <c r="D16" s="64"/>
      <c r="E16" s="74"/>
      <c r="F16" s="74"/>
      <c r="G16" s="4"/>
      <c r="H16" s="5"/>
      <c r="I16" s="5" t="str">
        <f t="shared" si="0"/>
        <v/>
      </c>
    </row>
    <row r="17" spans="1:9" hidden="1" x14ac:dyDescent="0.2">
      <c r="A17" s="56"/>
      <c r="B17" s="65"/>
      <c r="C17" s="66"/>
      <c r="D17" s="67"/>
      <c r="E17" s="74"/>
      <c r="F17" s="74"/>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264.95789037128151</v>
      </c>
      <c r="C20" s="18">
        <f>IF(H23&lt;2,"N/A",(B20/D20))</f>
        <v>0.71930623526214466</v>
      </c>
      <c r="D20" s="19">
        <f>AVERAGE(H3:H17)</f>
        <v>368.35199999999998</v>
      </c>
      <c r="E20" s="20">
        <f>IF(H23&lt;2,"N/A",(IF(C20&lt;=25%,"N/A",AVERAGE(I3:I17))))</f>
        <v>260.44</v>
      </c>
      <c r="F20" s="19">
        <f>MEDIAN(H3:H17)</f>
        <v>197.37</v>
      </c>
      <c r="G20" s="21"/>
      <c r="H20" s="22"/>
      <c r="I20" s="22"/>
    </row>
    <row r="21" spans="1:9" x14ac:dyDescent="0.2">
      <c r="A21" s="23"/>
      <c r="B21" s="24"/>
      <c r="C21" s="24"/>
      <c r="D21" s="24"/>
      <c r="E21" s="24"/>
      <c r="F21" s="24"/>
      <c r="G21" s="25"/>
      <c r="H21" s="25"/>
      <c r="I21" s="25"/>
    </row>
    <row r="22" spans="1:9" x14ac:dyDescent="0.2">
      <c r="B22" s="76" t="s">
        <v>33</v>
      </c>
      <c r="C22" s="76"/>
      <c r="D22" s="77">
        <f>IF(C20&lt;=25%,D20,MIN(E20:F20))</f>
        <v>197.37</v>
      </c>
      <c r="E22" s="77"/>
    </row>
    <row r="23" spans="1:9" x14ac:dyDescent="0.2">
      <c r="B23" s="76" t="s">
        <v>11</v>
      </c>
      <c r="C23" s="76"/>
      <c r="D23" s="77">
        <f>ROUND(D22,2)*F3</f>
        <v>1973.7</v>
      </c>
      <c r="E23" s="77"/>
      <c r="G23" s="34" t="s">
        <v>42</v>
      </c>
      <c r="H23" s="35">
        <f>COUNT(H3:H17)</f>
        <v>5</v>
      </c>
    </row>
    <row r="24" spans="1:9" x14ac:dyDescent="0.2">
      <c r="B24" s="28"/>
      <c r="C24" s="28"/>
      <c r="D24" s="22"/>
      <c r="E24" s="22"/>
    </row>
    <row r="26" spans="1:9" x14ac:dyDescent="0.2">
      <c r="A26" s="81" t="s">
        <v>29</v>
      </c>
      <c r="B26" s="82"/>
      <c r="C26" s="82"/>
      <c r="D26" s="82"/>
      <c r="E26" s="82"/>
      <c r="F26" s="82"/>
      <c r="G26" s="82"/>
      <c r="H26" s="82"/>
      <c r="I26" s="83"/>
    </row>
    <row r="27" spans="1:9" x14ac:dyDescent="0.2">
      <c r="A27" s="68" t="s">
        <v>30</v>
      </c>
      <c r="B27" s="69"/>
      <c r="C27" s="69"/>
      <c r="D27" s="69"/>
      <c r="E27" s="69"/>
      <c r="F27" s="69"/>
      <c r="G27" s="69"/>
      <c r="H27" s="69"/>
      <c r="I27" s="70"/>
    </row>
    <row r="28" spans="1:9" x14ac:dyDescent="0.2">
      <c r="A28" s="68" t="s">
        <v>31</v>
      </c>
      <c r="B28" s="69"/>
      <c r="C28" s="69"/>
      <c r="D28" s="69"/>
      <c r="E28" s="69"/>
      <c r="F28" s="69"/>
      <c r="G28" s="69"/>
      <c r="H28" s="69"/>
      <c r="I28" s="70"/>
    </row>
    <row r="29" spans="1:9" ht="25.5" customHeight="1" x14ac:dyDescent="0.2">
      <c r="A29" s="84" t="s">
        <v>27</v>
      </c>
      <c r="B29" s="85"/>
      <c r="C29" s="85"/>
      <c r="D29" s="85"/>
      <c r="E29" s="85"/>
      <c r="F29" s="85"/>
      <c r="G29" s="85"/>
      <c r="H29" s="85"/>
      <c r="I29" s="86"/>
    </row>
    <row r="30" spans="1:9" x14ac:dyDescent="0.2">
      <c r="A30" s="68" t="s">
        <v>28</v>
      </c>
      <c r="B30" s="69"/>
      <c r="C30" s="69"/>
      <c r="D30" s="69"/>
      <c r="E30" s="69"/>
      <c r="F30" s="69"/>
      <c r="G30" s="69"/>
      <c r="H30" s="69"/>
      <c r="I30" s="70"/>
    </row>
    <row r="31" spans="1:9" x14ac:dyDescent="0.2">
      <c r="A31" s="68" t="s">
        <v>32</v>
      </c>
      <c r="B31" s="69"/>
      <c r="C31" s="69"/>
      <c r="D31" s="69"/>
      <c r="E31" s="69"/>
      <c r="F31" s="69"/>
      <c r="G31" s="69"/>
      <c r="H31" s="69"/>
      <c r="I31" s="70"/>
    </row>
    <row r="32" spans="1:9" ht="25.5" customHeight="1" x14ac:dyDescent="0.2">
      <c r="A32" s="78" t="s">
        <v>34</v>
      </c>
      <c r="B32" s="79"/>
      <c r="C32" s="79"/>
      <c r="D32" s="79"/>
      <c r="E32" s="79"/>
      <c r="F32" s="79"/>
      <c r="G32" s="79"/>
      <c r="H32" s="79"/>
      <c r="I32" s="80"/>
    </row>
  </sheetData>
  <mergeCells count="17">
    <mergeCell ref="A28:I28"/>
    <mergeCell ref="A29:I29"/>
    <mergeCell ref="A30:I30"/>
    <mergeCell ref="A31:I31"/>
    <mergeCell ref="A32:I32"/>
    <mergeCell ref="A27:I27"/>
    <mergeCell ref="A1:I1"/>
    <mergeCell ref="A2:A17"/>
    <mergeCell ref="B2:D2"/>
    <mergeCell ref="B3:D17"/>
    <mergeCell ref="E3:E17"/>
    <mergeCell ref="F3:F17"/>
    <mergeCell ref="B22:C22"/>
    <mergeCell ref="D22:E22"/>
    <mergeCell ref="B23:C23"/>
    <mergeCell ref="D23:E23"/>
    <mergeCell ref="A26:I26"/>
  </mergeCells>
  <pageMargins left="0.511811024" right="0.511811024" top="0.78740157499999996" bottom="0.78740157499999996" header="0.31496062000000002" footer="0.31496062000000002"/>
  <pageSetup paperSize="9"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K1" sqref="K1:N1048576"/>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71" t="s">
        <v>25</v>
      </c>
      <c r="B1" s="72"/>
      <c r="C1" s="72"/>
      <c r="D1" s="72"/>
      <c r="E1" s="72"/>
      <c r="F1" s="72"/>
      <c r="G1" s="72"/>
      <c r="H1" s="72"/>
      <c r="I1" s="73"/>
    </row>
    <row r="2" spans="1:9" x14ac:dyDescent="0.2">
      <c r="A2" s="56" t="s">
        <v>16</v>
      </c>
      <c r="B2" s="56" t="s">
        <v>1</v>
      </c>
      <c r="C2" s="57"/>
      <c r="D2" s="58"/>
      <c r="E2" s="2" t="s">
        <v>2</v>
      </c>
      <c r="F2" s="2" t="s">
        <v>3</v>
      </c>
      <c r="G2" s="2" t="s">
        <v>4</v>
      </c>
      <c r="H2" s="3" t="s">
        <v>5</v>
      </c>
      <c r="I2" s="26" t="s">
        <v>23</v>
      </c>
    </row>
    <row r="3" spans="1:9" ht="12.75" customHeight="1" x14ac:dyDescent="0.2">
      <c r="A3" s="56"/>
      <c r="B3" s="59" t="s">
        <v>61</v>
      </c>
      <c r="C3" s="60"/>
      <c r="D3" s="61"/>
      <c r="E3" s="74" t="s">
        <v>10</v>
      </c>
      <c r="F3" s="75">
        <v>10</v>
      </c>
      <c r="G3" s="4" t="s">
        <v>80</v>
      </c>
      <c r="H3" s="5">
        <v>900</v>
      </c>
      <c r="I3" s="5" t="str">
        <f>IF(H3="","",(IF($C$20&lt;25%,"N/A",IF(H3&lt;=($D$20+$B$20),H3,"Descartado"))))</f>
        <v>Descartado</v>
      </c>
    </row>
    <row r="4" spans="1:9" x14ac:dyDescent="0.2">
      <c r="A4" s="56"/>
      <c r="B4" s="62"/>
      <c r="C4" s="63"/>
      <c r="D4" s="64"/>
      <c r="E4" s="74"/>
      <c r="F4" s="74"/>
      <c r="G4" s="4" t="s">
        <v>81</v>
      </c>
      <c r="H4" s="5">
        <v>930</v>
      </c>
      <c r="I4" s="5" t="str">
        <f t="shared" ref="I4:I17" si="0">IF(H4="","",(IF($C$20&lt;25%,"N/A",IF(H4&lt;=($D$20+$B$20),H4,"Descartado"))))</f>
        <v>Descartado</v>
      </c>
    </row>
    <row r="5" spans="1:9" x14ac:dyDescent="0.2">
      <c r="A5" s="56"/>
      <c r="B5" s="62"/>
      <c r="C5" s="63"/>
      <c r="D5" s="64"/>
      <c r="E5" s="74"/>
      <c r="F5" s="74"/>
      <c r="G5" s="4" t="s">
        <v>82</v>
      </c>
      <c r="H5" s="5">
        <v>430.45</v>
      </c>
      <c r="I5" s="5">
        <f t="shared" si="0"/>
        <v>430.45</v>
      </c>
    </row>
    <row r="6" spans="1:9" x14ac:dyDescent="0.2">
      <c r="A6" s="56"/>
      <c r="B6" s="62"/>
      <c r="C6" s="63"/>
      <c r="D6" s="64"/>
      <c r="E6" s="74"/>
      <c r="F6" s="74"/>
      <c r="G6" s="4" t="s">
        <v>83</v>
      </c>
      <c r="H6" s="5">
        <v>430.6</v>
      </c>
      <c r="I6" s="5">
        <f t="shared" si="0"/>
        <v>430.6</v>
      </c>
    </row>
    <row r="7" spans="1:9" x14ac:dyDescent="0.2">
      <c r="A7" s="56"/>
      <c r="B7" s="62"/>
      <c r="C7" s="63"/>
      <c r="D7" s="64"/>
      <c r="E7" s="74"/>
      <c r="F7" s="74"/>
      <c r="G7" s="4" t="s">
        <v>84</v>
      </c>
      <c r="H7" s="5">
        <v>430.6</v>
      </c>
      <c r="I7" s="5">
        <f t="shared" si="0"/>
        <v>430.6</v>
      </c>
    </row>
    <row r="8" spans="1:9" ht="9" customHeight="1" x14ac:dyDescent="0.2">
      <c r="A8" s="56"/>
      <c r="B8" s="62"/>
      <c r="C8" s="63"/>
      <c r="D8" s="64"/>
      <c r="E8" s="74"/>
      <c r="F8" s="74"/>
      <c r="G8" s="4"/>
      <c r="H8" s="5"/>
      <c r="I8" s="5" t="str">
        <f t="shared" si="0"/>
        <v/>
      </c>
    </row>
    <row r="9" spans="1:9" hidden="1" x14ac:dyDescent="0.2">
      <c r="A9" s="56"/>
      <c r="B9" s="62"/>
      <c r="C9" s="63"/>
      <c r="D9" s="64"/>
      <c r="E9" s="74"/>
      <c r="F9" s="74"/>
      <c r="G9" s="4"/>
      <c r="H9" s="5"/>
      <c r="I9" s="5" t="str">
        <f t="shared" si="0"/>
        <v/>
      </c>
    </row>
    <row r="10" spans="1:9" hidden="1" x14ac:dyDescent="0.2">
      <c r="A10" s="56"/>
      <c r="B10" s="62"/>
      <c r="C10" s="63"/>
      <c r="D10" s="64"/>
      <c r="E10" s="74"/>
      <c r="F10" s="74"/>
      <c r="G10" s="4"/>
      <c r="H10" s="5"/>
      <c r="I10" s="5" t="str">
        <f t="shared" si="0"/>
        <v/>
      </c>
    </row>
    <row r="11" spans="1:9" hidden="1" x14ac:dyDescent="0.2">
      <c r="A11" s="56"/>
      <c r="B11" s="62"/>
      <c r="C11" s="63"/>
      <c r="D11" s="64"/>
      <c r="E11" s="74"/>
      <c r="F11" s="74"/>
      <c r="G11" s="4"/>
      <c r="H11" s="5"/>
      <c r="I11" s="5" t="str">
        <f t="shared" si="0"/>
        <v/>
      </c>
    </row>
    <row r="12" spans="1:9" hidden="1" x14ac:dyDescent="0.2">
      <c r="A12" s="56"/>
      <c r="B12" s="62"/>
      <c r="C12" s="63"/>
      <c r="D12" s="64"/>
      <c r="E12" s="74"/>
      <c r="F12" s="74"/>
      <c r="G12" s="4"/>
      <c r="H12" s="5"/>
      <c r="I12" s="5" t="str">
        <f t="shared" si="0"/>
        <v/>
      </c>
    </row>
    <row r="13" spans="1:9" hidden="1" x14ac:dyDescent="0.2">
      <c r="A13" s="56"/>
      <c r="B13" s="62"/>
      <c r="C13" s="63"/>
      <c r="D13" s="64"/>
      <c r="E13" s="74"/>
      <c r="F13" s="74"/>
      <c r="G13" s="4"/>
      <c r="H13" s="5"/>
      <c r="I13" s="5" t="str">
        <f t="shared" si="0"/>
        <v/>
      </c>
    </row>
    <row r="14" spans="1:9" hidden="1" x14ac:dyDescent="0.2">
      <c r="A14" s="56"/>
      <c r="B14" s="62"/>
      <c r="C14" s="63"/>
      <c r="D14" s="64"/>
      <c r="E14" s="74"/>
      <c r="F14" s="74"/>
      <c r="G14" s="4"/>
      <c r="H14" s="5"/>
      <c r="I14" s="5" t="str">
        <f t="shared" si="0"/>
        <v/>
      </c>
    </row>
    <row r="15" spans="1:9" hidden="1" x14ac:dyDescent="0.2">
      <c r="A15" s="56"/>
      <c r="B15" s="62"/>
      <c r="C15" s="63"/>
      <c r="D15" s="64"/>
      <c r="E15" s="74"/>
      <c r="F15" s="74"/>
      <c r="G15" s="4"/>
      <c r="H15" s="5"/>
      <c r="I15" s="5" t="str">
        <f t="shared" si="0"/>
        <v/>
      </c>
    </row>
    <row r="16" spans="1:9" hidden="1" x14ac:dyDescent="0.2">
      <c r="A16" s="56"/>
      <c r="B16" s="62"/>
      <c r="C16" s="63"/>
      <c r="D16" s="64"/>
      <c r="E16" s="74"/>
      <c r="F16" s="74"/>
      <c r="G16" s="4"/>
      <c r="H16" s="5"/>
      <c r="I16" s="5" t="str">
        <f t="shared" si="0"/>
        <v/>
      </c>
    </row>
    <row r="17" spans="1:9" hidden="1" x14ac:dyDescent="0.2">
      <c r="A17" s="56"/>
      <c r="B17" s="65"/>
      <c r="C17" s="66"/>
      <c r="D17" s="67"/>
      <c r="E17" s="74"/>
      <c r="F17" s="74"/>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265.55610424164621</v>
      </c>
      <c r="C20" s="18">
        <f>IF(H23&lt;2,"N/A",(B20/D20))</f>
        <v>0.42534573741714515</v>
      </c>
      <c r="D20" s="19">
        <f>AVERAGE(H3:H17)</f>
        <v>624.32999999999993</v>
      </c>
      <c r="E20" s="20">
        <f>IF(H23&lt;2,"N/A",(IF(C20&lt;=25%,"N/A",AVERAGE(I3:I17))))</f>
        <v>430.55</v>
      </c>
      <c r="F20" s="19">
        <f>MEDIAN(H3:H17)</f>
        <v>430.6</v>
      </c>
      <c r="G20" s="21"/>
      <c r="H20" s="22"/>
      <c r="I20" s="22"/>
    </row>
    <row r="21" spans="1:9" x14ac:dyDescent="0.2">
      <c r="A21" s="23"/>
      <c r="B21" s="24"/>
      <c r="C21" s="24"/>
      <c r="D21" s="24"/>
      <c r="E21" s="24"/>
      <c r="F21" s="24"/>
      <c r="G21" s="25"/>
      <c r="H21" s="25"/>
      <c r="I21" s="25"/>
    </row>
    <row r="22" spans="1:9" x14ac:dyDescent="0.2">
      <c r="B22" s="76" t="s">
        <v>33</v>
      </c>
      <c r="C22" s="76"/>
      <c r="D22" s="77">
        <f>IF(C20&lt;=25%,D20,MIN(E20:F20))</f>
        <v>430.55</v>
      </c>
      <c r="E22" s="77"/>
    </row>
    <row r="23" spans="1:9" x14ac:dyDescent="0.2">
      <c r="B23" s="76" t="s">
        <v>11</v>
      </c>
      <c r="C23" s="76"/>
      <c r="D23" s="77">
        <f>ROUND(D22,2)*F3</f>
        <v>4305.5</v>
      </c>
      <c r="E23" s="77"/>
      <c r="G23" s="34" t="s">
        <v>42</v>
      </c>
      <c r="H23" s="35">
        <f>COUNT(H3:H17)</f>
        <v>5</v>
      </c>
    </row>
    <row r="24" spans="1:9" x14ac:dyDescent="0.2">
      <c r="B24" s="28"/>
      <c r="C24" s="28"/>
      <c r="D24" s="22"/>
      <c r="E24" s="22"/>
    </row>
    <row r="26" spans="1:9" x14ac:dyDescent="0.2">
      <c r="A26" s="81" t="s">
        <v>29</v>
      </c>
      <c r="B26" s="82"/>
      <c r="C26" s="82"/>
      <c r="D26" s="82"/>
      <c r="E26" s="82"/>
      <c r="F26" s="82"/>
      <c r="G26" s="82"/>
      <c r="H26" s="82"/>
      <c r="I26" s="83"/>
    </row>
    <row r="27" spans="1:9" x14ac:dyDescent="0.2">
      <c r="A27" s="68" t="s">
        <v>30</v>
      </c>
      <c r="B27" s="69"/>
      <c r="C27" s="69"/>
      <c r="D27" s="69"/>
      <c r="E27" s="69"/>
      <c r="F27" s="69"/>
      <c r="G27" s="69"/>
      <c r="H27" s="69"/>
      <c r="I27" s="70"/>
    </row>
    <row r="28" spans="1:9" x14ac:dyDescent="0.2">
      <c r="A28" s="68" t="s">
        <v>31</v>
      </c>
      <c r="B28" s="69"/>
      <c r="C28" s="69"/>
      <c r="D28" s="69"/>
      <c r="E28" s="69"/>
      <c r="F28" s="69"/>
      <c r="G28" s="69"/>
      <c r="H28" s="69"/>
      <c r="I28" s="70"/>
    </row>
    <row r="29" spans="1:9" ht="25.5" customHeight="1" x14ac:dyDescent="0.2">
      <c r="A29" s="84" t="s">
        <v>27</v>
      </c>
      <c r="B29" s="85"/>
      <c r="C29" s="85"/>
      <c r="D29" s="85"/>
      <c r="E29" s="85"/>
      <c r="F29" s="85"/>
      <c r="G29" s="85"/>
      <c r="H29" s="85"/>
      <c r="I29" s="86"/>
    </row>
    <row r="30" spans="1:9" x14ac:dyDescent="0.2">
      <c r="A30" s="68" t="s">
        <v>28</v>
      </c>
      <c r="B30" s="69"/>
      <c r="C30" s="69"/>
      <c r="D30" s="69"/>
      <c r="E30" s="69"/>
      <c r="F30" s="69"/>
      <c r="G30" s="69"/>
      <c r="H30" s="69"/>
      <c r="I30" s="70"/>
    </row>
    <row r="31" spans="1:9" x14ac:dyDescent="0.2">
      <c r="A31" s="68" t="s">
        <v>32</v>
      </c>
      <c r="B31" s="69"/>
      <c r="C31" s="69"/>
      <c r="D31" s="69"/>
      <c r="E31" s="69"/>
      <c r="F31" s="69"/>
      <c r="G31" s="69"/>
      <c r="H31" s="69"/>
      <c r="I31" s="70"/>
    </row>
    <row r="32" spans="1:9" ht="25.5" customHeight="1" x14ac:dyDescent="0.2">
      <c r="A32" s="78" t="s">
        <v>34</v>
      </c>
      <c r="B32" s="79"/>
      <c r="C32" s="79"/>
      <c r="D32" s="79"/>
      <c r="E32" s="79"/>
      <c r="F32" s="79"/>
      <c r="G32" s="79"/>
      <c r="H32" s="79"/>
      <c r="I32" s="80"/>
    </row>
  </sheetData>
  <mergeCells count="17">
    <mergeCell ref="A28:I28"/>
    <mergeCell ref="A29:I29"/>
    <mergeCell ref="A30:I30"/>
    <mergeCell ref="A31:I31"/>
    <mergeCell ref="A32:I32"/>
    <mergeCell ref="A27:I27"/>
    <mergeCell ref="A1:I1"/>
    <mergeCell ref="A2:A17"/>
    <mergeCell ref="B2:D2"/>
    <mergeCell ref="B3:D17"/>
    <mergeCell ref="E3:E17"/>
    <mergeCell ref="F3:F17"/>
    <mergeCell ref="B22:C22"/>
    <mergeCell ref="D22:E22"/>
    <mergeCell ref="B23:C23"/>
    <mergeCell ref="D23:E23"/>
    <mergeCell ref="A26:I26"/>
  </mergeCells>
  <pageMargins left="0.511811024" right="0.511811024" top="0.78740157499999996" bottom="0.78740157499999996" header="0.31496062000000002" footer="0.31496062000000002"/>
  <pageSetup paperSize="9" scale="77"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K23" sqref="K23"/>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71" t="s">
        <v>25</v>
      </c>
      <c r="B1" s="72"/>
      <c r="C1" s="72"/>
      <c r="D1" s="72"/>
      <c r="E1" s="72"/>
      <c r="F1" s="72"/>
      <c r="G1" s="72"/>
      <c r="H1" s="72"/>
      <c r="I1" s="73"/>
    </row>
    <row r="2" spans="1:9" x14ac:dyDescent="0.2">
      <c r="A2" s="56" t="s">
        <v>17</v>
      </c>
      <c r="B2" s="56" t="s">
        <v>1</v>
      </c>
      <c r="C2" s="57"/>
      <c r="D2" s="58"/>
      <c r="E2" s="2" t="s">
        <v>2</v>
      </c>
      <c r="F2" s="2" t="s">
        <v>3</v>
      </c>
      <c r="G2" s="2" t="s">
        <v>4</v>
      </c>
      <c r="H2" s="3" t="s">
        <v>5</v>
      </c>
      <c r="I2" s="26" t="s">
        <v>23</v>
      </c>
    </row>
    <row r="3" spans="1:9" ht="12.75" customHeight="1" x14ac:dyDescent="0.2">
      <c r="A3" s="56"/>
      <c r="B3" s="59" t="s">
        <v>62</v>
      </c>
      <c r="C3" s="60"/>
      <c r="D3" s="61"/>
      <c r="E3" s="74" t="s">
        <v>10</v>
      </c>
      <c r="F3" s="75">
        <v>18</v>
      </c>
      <c r="G3" s="4" t="s">
        <v>80</v>
      </c>
      <c r="H3" s="5">
        <v>1000</v>
      </c>
      <c r="I3" s="5" t="str">
        <f>IF(H3="","",(IF($C$20&lt;25%,"N/A",IF(H3&lt;=($D$20+$B$20),H3,"Descartado"))))</f>
        <v>Descartado</v>
      </c>
    </row>
    <row r="4" spans="1:9" x14ac:dyDescent="0.2">
      <c r="A4" s="56"/>
      <c r="B4" s="62"/>
      <c r="C4" s="63"/>
      <c r="D4" s="64"/>
      <c r="E4" s="74"/>
      <c r="F4" s="74"/>
      <c r="G4" s="4" t="s">
        <v>81</v>
      </c>
      <c r="H4" s="5">
        <v>560</v>
      </c>
      <c r="I4" s="5">
        <f t="shared" ref="I4:I17" si="0">IF(H4="","",(IF($C$20&lt;25%,"N/A",IF(H4&lt;=($D$20+$B$20),H4,"Descartado"))))</f>
        <v>560</v>
      </c>
    </row>
    <row r="5" spans="1:9" x14ac:dyDescent="0.2">
      <c r="A5" s="56"/>
      <c r="B5" s="62"/>
      <c r="C5" s="63"/>
      <c r="D5" s="64"/>
      <c r="E5" s="74"/>
      <c r="F5" s="74"/>
      <c r="G5" s="4" t="s">
        <v>82</v>
      </c>
      <c r="H5" s="5">
        <v>275</v>
      </c>
      <c r="I5" s="5">
        <f t="shared" si="0"/>
        <v>275</v>
      </c>
    </row>
    <row r="6" spans="1:9" x14ac:dyDescent="0.2">
      <c r="A6" s="56"/>
      <c r="B6" s="62"/>
      <c r="C6" s="63"/>
      <c r="D6" s="64"/>
      <c r="E6" s="74"/>
      <c r="F6" s="74"/>
      <c r="G6" s="4" t="s">
        <v>83</v>
      </c>
      <c r="H6" s="5">
        <v>283.17</v>
      </c>
      <c r="I6" s="5">
        <f t="shared" si="0"/>
        <v>283.17</v>
      </c>
    </row>
    <row r="7" spans="1:9" x14ac:dyDescent="0.2">
      <c r="A7" s="56"/>
      <c r="B7" s="62"/>
      <c r="C7" s="63"/>
      <c r="D7" s="64"/>
      <c r="E7" s="74"/>
      <c r="F7" s="74"/>
      <c r="G7" s="4" t="s">
        <v>84</v>
      </c>
      <c r="H7" s="5">
        <v>358.86</v>
      </c>
      <c r="I7" s="5">
        <f t="shared" si="0"/>
        <v>358.86</v>
      </c>
    </row>
    <row r="8" spans="1:9" x14ac:dyDescent="0.2">
      <c r="A8" s="56"/>
      <c r="B8" s="62"/>
      <c r="C8" s="63"/>
      <c r="D8" s="64"/>
      <c r="E8" s="74"/>
      <c r="F8" s="74"/>
      <c r="G8" s="4"/>
      <c r="H8" s="5"/>
      <c r="I8" s="5" t="str">
        <f t="shared" si="0"/>
        <v/>
      </c>
    </row>
    <row r="9" spans="1:9" x14ac:dyDescent="0.2">
      <c r="A9" s="56"/>
      <c r="B9" s="62"/>
      <c r="C9" s="63"/>
      <c r="D9" s="64"/>
      <c r="E9" s="74"/>
      <c r="F9" s="74"/>
      <c r="G9" s="4"/>
      <c r="H9" s="5"/>
      <c r="I9" s="5" t="str">
        <f t="shared" si="0"/>
        <v/>
      </c>
    </row>
    <row r="10" spans="1:9" x14ac:dyDescent="0.2">
      <c r="A10" s="56"/>
      <c r="B10" s="62"/>
      <c r="C10" s="63"/>
      <c r="D10" s="64"/>
      <c r="E10" s="74"/>
      <c r="F10" s="74"/>
      <c r="G10" s="4"/>
      <c r="H10" s="5"/>
      <c r="I10" s="5" t="str">
        <f t="shared" si="0"/>
        <v/>
      </c>
    </row>
    <row r="11" spans="1:9" ht="7.5" customHeight="1" x14ac:dyDescent="0.2">
      <c r="A11" s="56"/>
      <c r="B11" s="62"/>
      <c r="C11" s="63"/>
      <c r="D11" s="64"/>
      <c r="E11" s="74"/>
      <c r="F11" s="74"/>
      <c r="G11" s="4"/>
      <c r="H11" s="5"/>
      <c r="I11" s="5" t="str">
        <f t="shared" si="0"/>
        <v/>
      </c>
    </row>
    <row r="12" spans="1:9" hidden="1" x14ac:dyDescent="0.2">
      <c r="A12" s="56"/>
      <c r="B12" s="62"/>
      <c r="C12" s="63"/>
      <c r="D12" s="64"/>
      <c r="E12" s="74"/>
      <c r="F12" s="74"/>
      <c r="G12" s="4"/>
      <c r="H12" s="5"/>
      <c r="I12" s="5" t="str">
        <f t="shared" si="0"/>
        <v/>
      </c>
    </row>
    <row r="13" spans="1:9" hidden="1" x14ac:dyDescent="0.2">
      <c r="A13" s="56"/>
      <c r="B13" s="62"/>
      <c r="C13" s="63"/>
      <c r="D13" s="64"/>
      <c r="E13" s="74"/>
      <c r="F13" s="74"/>
      <c r="G13" s="4"/>
      <c r="H13" s="5"/>
      <c r="I13" s="5" t="str">
        <f t="shared" si="0"/>
        <v/>
      </c>
    </row>
    <row r="14" spans="1:9" hidden="1" x14ac:dyDescent="0.2">
      <c r="A14" s="56"/>
      <c r="B14" s="62"/>
      <c r="C14" s="63"/>
      <c r="D14" s="64"/>
      <c r="E14" s="74"/>
      <c r="F14" s="74"/>
      <c r="G14" s="4"/>
      <c r="H14" s="5"/>
      <c r="I14" s="5" t="str">
        <f t="shared" si="0"/>
        <v/>
      </c>
    </row>
    <row r="15" spans="1:9" hidden="1" x14ac:dyDescent="0.2">
      <c r="A15" s="56"/>
      <c r="B15" s="62"/>
      <c r="C15" s="63"/>
      <c r="D15" s="64"/>
      <c r="E15" s="74"/>
      <c r="F15" s="74"/>
      <c r="G15" s="4"/>
      <c r="H15" s="5"/>
      <c r="I15" s="5" t="str">
        <f t="shared" si="0"/>
        <v/>
      </c>
    </row>
    <row r="16" spans="1:9" hidden="1" x14ac:dyDescent="0.2">
      <c r="A16" s="56"/>
      <c r="B16" s="62"/>
      <c r="C16" s="63"/>
      <c r="D16" s="64"/>
      <c r="E16" s="74"/>
      <c r="F16" s="74"/>
      <c r="G16" s="4"/>
      <c r="H16" s="5"/>
      <c r="I16" s="5" t="str">
        <f t="shared" si="0"/>
        <v/>
      </c>
    </row>
    <row r="17" spans="1:9" hidden="1" x14ac:dyDescent="0.2">
      <c r="A17" s="56"/>
      <c r="B17" s="65"/>
      <c r="C17" s="66"/>
      <c r="D17" s="67"/>
      <c r="E17" s="74"/>
      <c r="F17" s="74"/>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304.5715122594363</v>
      </c>
      <c r="C20" s="18">
        <f>IF(H23&lt;2,"N/A",(B20/D20))</f>
        <v>0.61479173094277473</v>
      </c>
      <c r="D20" s="19">
        <f>AVERAGE(H3:H17)</f>
        <v>495.40600000000006</v>
      </c>
      <c r="E20" s="20">
        <f>IF(H23&lt;2,"N/A",(IF(C20&lt;=25%,"N/A",AVERAGE(I3:I17))))</f>
        <v>369.25750000000005</v>
      </c>
      <c r="F20" s="19">
        <f>MEDIAN(H3:H17)</f>
        <v>358.86</v>
      </c>
      <c r="G20" s="21"/>
      <c r="H20" s="22"/>
      <c r="I20" s="22"/>
    </row>
    <row r="21" spans="1:9" x14ac:dyDescent="0.2">
      <c r="A21" s="23"/>
      <c r="B21" s="24"/>
      <c r="C21" s="24"/>
      <c r="D21" s="24"/>
      <c r="E21" s="24"/>
      <c r="F21" s="24"/>
      <c r="G21" s="25"/>
      <c r="H21" s="25"/>
      <c r="I21" s="25"/>
    </row>
    <row r="22" spans="1:9" x14ac:dyDescent="0.2">
      <c r="B22" s="76" t="s">
        <v>33</v>
      </c>
      <c r="C22" s="76"/>
      <c r="D22" s="77">
        <f>IF(C20&lt;=25%,D20,MIN(E20:F20))</f>
        <v>358.86</v>
      </c>
      <c r="E22" s="77"/>
    </row>
    <row r="23" spans="1:9" x14ac:dyDescent="0.2">
      <c r="B23" s="76" t="s">
        <v>11</v>
      </c>
      <c r="C23" s="76"/>
      <c r="D23" s="77">
        <f>ROUND(D22,2)*F3</f>
        <v>6459.4800000000005</v>
      </c>
      <c r="E23" s="77"/>
      <c r="G23" s="34" t="s">
        <v>42</v>
      </c>
      <c r="H23" s="35">
        <f>COUNT(H3:H17)</f>
        <v>5</v>
      </c>
    </row>
    <row r="24" spans="1:9" x14ac:dyDescent="0.2">
      <c r="B24" s="28"/>
      <c r="C24" s="28"/>
      <c r="D24" s="22"/>
      <c r="E24" s="22"/>
    </row>
    <row r="26" spans="1:9" x14ac:dyDescent="0.2">
      <c r="A26" s="81" t="s">
        <v>29</v>
      </c>
      <c r="B26" s="82"/>
      <c r="C26" s="82"/>
      <c r="D26" s="82"/>
      <c r="E26" s="82"/>
      <c r="F26" s="82"/>
      <c r="G26" s="82"/>
      <c r="H26" s="82"/>
      <c r="I26" s="83"/>
    </row>
    <row r="27" spans="1:9" x14ac:dyDescent="0.2">
      <c r="A27" s="68" t="s">
        <v>30</v>
      </c>
      <c r="B27" s="69"/>
      <c r="C27" s="69"/>
      <c r="D27" s="69"/>
      <c r="E27" s="69"/>
      <c r="F27" s="69"/>
      <c r="G27" s="69"/>
      <c r="H27" s="69"/>
      <c r="I27" s="70"/>
    </row>
    <row r="28" spans="1:9" x14ac:dyDescent="0.2">
      <c r="A28" s="68" t="s">
        <v>31</v>
      </c>
      <c r="B28" s="69"/>
      <c r="C28" s="69"/>
      <c r="D28" s="69"/>
      <c r="E28" s="69"/>
      <c r="F28" s="69"/>
      <c r="G28" s="69"/>
      <c r="H28" s="69"/>
      <c r="I28" s="70"/>
    </row>
    <row r="29" spans="1:9" ht="25.5" customHeight="1" x14ac:dyDescent="0.2">
      <c r="A29" s="84" t="s">
        <v>27</v>
      </c>
      <c r="B29" s="85"/>
      <c r="C29" s="85"/>
      <c r="D29" s="85"/>
      <c r="E29" s="85"/>
      <c r="F29" s="85"/>
      <c r="G29" s="85"/>
      <c r="H29" s="85"/>
      <c r="I29" s="86"/>
    </row>
    <row r="30" spans="1:9" x14ac:dyDescent="0.2">
      <c r="A30" s="68" t="s">
        <v>28</v>
      </c>
      <c r="B30" s="69"/>
      <c r="C30" s="69"/>
      <c r="D30" s="69"/>
      <c r="E30" s="69"/>
      <c r="F30" s="69"/>
      <c r="G30" s="69"/>
      <c r="H30" s="69"/>
      <c r="I30" s="70"/>
    </row>
    <row r="31" spans="1:9" x14ac:dyDescent="0.2">
      <c r="A31" s="68" t="s">
        <v>32</v>
      </c>
      <c r="B31" s="69"/>
      <c r="C31" s="69"/>
      <c r="D31" s="69"/>
      <c r="E31" s="69"/>
      <c r="F31" s="69"/>
      <c r="G31" s="69"/>
      <c r="H31" s="69"/>
      <c r="I31" s="70"/>
    </row>
    <row r="32" spans="1:9" ht="25.5" customHeight="1" x14ac:dyDescent="0.2">
      <c r="A32" s="78" t="s">
        <v>34</v>
      </c>
      <c r="B32" s="79"/>
      <c r="C32" s="79"/>
      <c r="D32" s="79"/>
      <c r="E32" s="79"/>
      <c r="F32" s="79"/>
      <c r="G32" s="79"/>
      <c r="H32" s="79"/>
      <c r="I32" s="80"/>
    </row>
  </sheetData>
  <mergeCells count="17">
    <mergeCell ref="A28:I28"/>
    <mergeCell ref="A29:I29"/>
    <mergeCell ref="A30:I30"/>
    <mergeCell ref="A31:I31"/>
    <mergeCell ref="A32:I32"/>
    <mergeCell ref="A27:I27"/>
    <mergeCell ref="A1:I1"/>
    <mergeCell ref="A2:A17"/>
    <mergeCell ref="B2:D2"/>
    <mergeCell ref="B3:D17"/>
    <mergeCell ref="E3:E17"/>
    <mergeCell ref="F3:F17"/>
    <mergeCell ref="B22:C22"/>
    <mergeCell ref="D22:E22"/>
    <mergeCell ref="B23:C23"/>
    <mergeCell ref="D23:E23"/>
    <mergeCell ref="A26:I26"/>
  </mergeCells>
  <pageMargins left="0.511811024" right="0.511811024" top="0.78740157499999996" bottom="0.78740157499999996" header="0.31496062000000002" footer="0.31496062000000002"/>
  <pageSetup paperSize="9" scale="77"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K1" sqref="K1:M1048576"/>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71" t="s">
        <v>25</v>
      </c>
      <c r="B1" s="72"/>
      <c r="C1" s="72"/>
      <c r="D1" s="72"/>
      <c r="E1" s="72"/>
      <c r="F1" s="72"/>
      <c r="G1" s="72"/>
      <c r="H1" s="72"/>
      <c r="I1" s="73"/>
    </row>
    <row r="2" spans="1:9" x14ac:dyDescent="0.2">
      <c r="A2" s="56" t="s">
        <v>18</v>
      </c>
      <c r="B2" s="56" t="s">
        <v>1</v>
      </c>
      <c r="C2" s="57"/>
      <c r="D2" s="58"/>
      <c r="E2" s="2" t="s">
        <v>2</v>
      </c>
      <c r="F2" s="2" t="s">
        <v>3</v>
      </c>
      <c r="G2" s="2" t="s">
        <v>4</v>
      </c>
      <c r="H2" s="3" t="s">
        <v>5</v>
      </c>
      <c r="I2" s="26" t="s">
        <v>23</v>
      </c>
    </row>
    <row r="3" spans="1:9" ht="12.75" customHeight="1" x14ac:dyDescent="0.2">
      <c r="A3" s="56"/>
      <c r="B3" s="59" t="s">
        <v>63</v>
      </c>
      <c r="C3" s="60"/>
      <c r="D3" s="61"/>
      <c r="E3" s="74" t="s">
        <v>10</v>
      </c>
      <c r="F3" s="75">
        <v>10</v>
      </c>
      <c r="G3" s="4" t="s">
        <v>80</v>
      </c>
      <c r="H3" s="5">
        <v>1200</v>
      </c>
      <c r="I3" s="5" t="str">
        <f>IF(H3="","",(IF($C$20&lt;25%,"N/A",IF(H3&lt;=($D$20+$B$20),H3,"Descartado"))))</f>
        <v>N/A</v>
      </c>
    </row>
    <row r="4" spans="1:9" x14ac:dyDescent="0.2">
      <c r="A4" s="56"/>
      <c r="B4" s="62"/>
      <c r="C4" s="63"/>
      <c r="D4" s="64"/>
      <c r="E4" s="74"/>
      <c r="F4" s="74"/>
      <c r="G4" s="4" t="s">
        <v>81</v>
      </c>
      <c r="H4" s="5">
        <v>1000</v>
      </c>
      <c r="I4" s="5" t="str">
        <f t="shared" ref="I4:I17" si="0">IF(H4="","",(IF($C$20&lt;25%,"N/A",IF(H4&lt;=($D$20+$B$20),H4,"Descartado"))))</f>
        <v>N/A</v>
      </c>
    </row>
    <row r="5" spans="1:9" x14ac:dyDescent="0.2">
      <c r="A5" s="56"/>
      <c r="B5" s="62"/>
      <c r="C5" s="63"/>
      <c r="D5" s="64"/>
      <c r="E5" s="74"/>
      <c r="F5" s="74"/>
      <c r="G5" s="4" t="s">
        <v>82</v>
      </c>
      <c r="H5" s="5">
        <v>708.75</v>
      </c>
      <c r="I5" s="5" t="str">
        <f t="shared" si="0"/>
        <v>N/A</v>
      </c>
    </row>
    <row r="6" spans="1:9" x14ac:dyDescent="0.2">
      <c r="A6" s="56"/>
      <c r="B6" s="62"/>
      <c r="C6" s="63"/>
      <c r="D6" s="64"/>
      <c r="E6" s="74"/>
      <c r="F6" s="74"/>
      <c r="G6" s="4" t="s">
        <v>83</v>
      </c>
      <c r="H6" s="5">
        <v>744.64</v>
      </c>
      <c r="I6" s="5" t="str">
        <f t="shared" si="0"/>
        <v>N/A</v>
      </c>
    </row>
    <row r="7" spans="1:9" x14ac:dyDescent="0.2">
      <c r="A7" s="56"/>
      <c r="B7" s="62"/>
      <c r="C7" s="63"/>
      <c r="D7" s="64"/>
      <c r="E7" s="74"/>
      <c r="F7" s="74"/>
      <c r="G7" s="4" t="s">
        <v>84</v>
      </c>
      <c r="H7" s="5">
        <v>746.4</v>
      </c>
      <c r="I7" s="5" t="str">
        <f t="shared" si="0"/>
        <v>N/A</v>
      </c>
    </row>
    <row r="8" spans="1:9" x14ac:dyDescent="0.2">
      <c r="A8" s="56"/>
      <c r="B8" s="62"/>
      <c r="C8" s="63"/>
      <c r="D8" s="64"/>
      <c r="E8" s="74"/>
      <c r="F8" s="74"/>
      <c r="G8" s="4"/>
      <c r="H8" s="5"/>
      <c r="I8" s="5" t="str">
        <f t="shared" si="0"/>
        <v/>
      </c>
    </row>
    <row r="9" spans="1:9" x14ac:dyDescent="0.2">
      <c r="A9" s="56"/>
      <c r="B9" s="62"/>
      <c r="C9" s="63"/>
      <c r="D9" s="64"/>
      <c r="E9" s="74"/>
      <c r="F9" s="74"/>
      <c r="G9" s="4"/>
      <c r="H9" s="5"/>
      <c r="I9" s="5" t="str">
        <f t="shared" si="0"/>
        <v/>
      </c>
    </row>
    <row r="10" spans="1:9" x14ac:dyDescent="0.2">
      <c r="A10" s="56"/>
      <c r="B10" s="62"/>
      <c r="C10" s="63"/>
      <c r="D10" s="64"/>
      <c r="E10" s="74"/>
      <c r="F10" s="74"/>
      <c r="G10" s="4"/>
      <c r="H10" s="5"/>
      <c r="I10" s="5" t="str">
        <f t="shared" si="0"/>
        <v/>
      </c>
    </row>
    <row r="11" spans="1:9" ht="10.5" customHeight="1" x14ac:dyDescent="0.2">
      <c r="A11" s="56"/>
      <c r="B11" s="62"/>
      <c r="C11" s="63"/>
      <c r="D11" s="64"/>
      <c r="E11" s="74"/>
      <c r="F11" s="74"/>
      <c r="G11" s="4"/>
      <c r="H11" s="5"/>
      <c r="I11" s="5" t="str">
        <f t="shared" si="0"/>
        <v/>
      </c>
    </row>
    <row r="12" spans="1:9" hidden="1" x14ac:dyDescent="0.2">
      <c r="A12" s="56"/>
      <c r="B12" s="62"/>
      <c r="C12" s="63"/>
      <c r="D12" s="64"/>
      <c r="E12" s="74"/>
      <c r="F12" s="74"/>
      <c r="G12" s="4"/>
      <c r="H12" s="5"/>
      <c r="I12" s="5" t="str">
        <f t="shared" si="0"/>
        <v/>
      </c>
    </row>
    <row r="13" spans="1:9" hidden="1" x14ac:dyDescent="0.2">
      <c r="A13" s="56"/>
      <c r="B13" s="62"/>
      <c r="C13" s="63"/>
      <c r="D13" s="64"/>
      <c r="E13" s="74"/>
      <c r="F13" s="74"/>
      <c r="G13" s="4"/>
      <c r="H13" s="5"/>
      <c r="I13" s="5" t="str">
        <f t="shared" si="0"/>
        <v/>
      </c>
    </row>
    <row r="14" spans="1:9" hidden="1" x14ac:dyDescent="0.2">
      <c r="A14" s="56"/>
      <c r="B14" s="62"/>
      <c r="C14" s="63"/>
      <c r="D14" s="64"/>
      <c r="E14" s="74"/>
      <c r="F14" s="74"/>
      <c r="G14" s="4"/>
      <c r="H14" s="5"/>
      <c r="I14" s="5" t="str">
        <f t="shared" si="0"/>
        <v/>
      </c>
    </row>
    <row r="15" spans="1:9" hidden="1" x14ac:dyDescent="0.2">
      <c r="A15" s="56"/>
      <c r="B15" s="62"/>
      <c r="C15" s="63"/>
      <c r="D15" s="64"/>
      <c r="E15" s="74"/>
      <c r="F15" s="74"/>
      <c r="G15" s="4"/>
      <c r="H15" s="5"/>
      <c r="I15" s="5" t="str">
        <f t="shared" si="0"/>
        <v/>
      </c>
    </row>
    <row r="16" spans="1:9" hidden="1" x14ac:dyDescent="0.2">
      <c r="A16" s="56"/>
      <c r="B16" s="62"/>
      <c r="C16" s="63"/>
      <c r="D16" s="64"/>
      <c r="E16" s="74"/>
      <c r="F16" s="74"/>
      <c r="G16" s="4"/>
      <c r="H16" s="5"/>
      <c r="I16" s="5" t="str">
        <f t="shared" si="0"/>
        <v/>
      </c>
    </row>
    <row r="17" spans="1:9" hidden="1" x14ac:dyDescent="0.2">
      <c r="A17" s="56"/>
      <c r="B17" s="65"/>
      <c r="C17" s="66"/>
      <c r="D17" s="67"/>
      <c r="E17" s="74"/>
      <c r="F17" s="74"/>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213.48175758129761</v>
      </c>
      <c r="C20" s="18">
        <f>IF(H23&lt;2,"N/A",(B20/D20))</f>
        <v>0.24260448519281333</v>
      </c>
      <c r="D20" s="19">
        <f>AVERAGE(H3:H17)</f>
        <v>879.95799999999997</v>
      </c>
      <c r="E20" s="20" t="str">
        <f>IF(H23&lt;2,"N/A",(IF(C20&lt;=25%,"N/A",AVERAGE(I3:I17))))</f>
        <v>N/A</v>
      </c>
      <c r="F20" s="19">
        <f>MEDIAN(H3:H17)</f>
        <v>746.4</v>
      </c>
      <c r="G20" s="21"/>
      <c r="H20" s="22"/>
      <c r="I20" s="22"/>
    </row>
    <row r="21" spans="1:9" x14ac:dyDescent="0.2">
      <c r="A21" s="23"/>
      <c r="B21" s="24"/>
      <c r="C21" s="24"/>
      <c r="D21" s="24"/>
      <c r="E21" s="24"/>
      <c r="F21" s="24"/>
      <c r="G21" s="25"/>
      <c r="H21" s="25"/>
      <c r="I21" s="25"/>
    </row>
    <row r="22" spans="1:9" x14ac:dyDescent="0.2">
      <c r="B22" s="76" t="s">
        <v>33</v>
      </c>
      <c r="C22" s="76"/>
      <c r="D22" s="77">
        <f>IF(C20&lt;=25%,D20,MIN(E20:F20))</f>
        <v>879.95799999999997</v>
      </c>
      <c r="E22" s="77"/>
    </row>
    <row r="23" spans="1:9" x14ac:dyDescent="0.2">
      <c r="B23" s="76" t="s">
        <v>11</v>
      </c>
      <c r="C23" s="76"/>
      <c r="D23" s="77">
        <f>ROUND(D22,2)*F3</f>
        <v>8799.6</v>
      </c>
      <c r="E23" s="77"/>
      <c r="G23" s="34" t="s">
        <v>42</v>
      </c>
      <c r="H23" s="35">
        <f>COUNT(H3:H17)</f>
        <v>5</v>
      </c>
    </row>
    <row r="24" spans="1:9" x14ac:dyDescent="0.2">
      <c r="B24" s="28"/>
      <c r="C24" s="28"/>
      <c r="D24" s="22"/>
      <c r="E24" s="22"/>
    </row>
    <row r="26" spans="1:9" x14ac:dyDescent="0.2">
      <c r="A26" s="81" t="s">
        <v>29</v>
      </c>
      <c r="B26" s="82"/>
      <c r="C26" s="82"/>
      <c r="D26" s="82"/>
      <c r="E26" s="82"/>
      <c r="F26" s="82"/>
      <c r="G26" s="82"/>
      <c r="H26" s="82"/>
      <c r="I26" s="83"/>
    </row>
    <row r="27" spans="1:9" x14ac:dyDescent="0.2">
      <c r="A27" s="68" t="s">
        <v>30</v>
      </c>
      <c r="B27" s="69"/>
      <c r="C27" s="69"/>
      <c r="D27" s="69"/>
      <c r="E27" s="69"/>
      <c r="F27" s="69"/>
      <c r="G27" s="69"/>
      <c r="H27" s="69"/>
      <c r="I27" s="70"/>
    </row>
    <row r="28" spans="1:9" x14ac:dyDescent="0.2">
      <c r="A28" s="68" t="s">
        <v>31</v>
      </c>
      <c r="B28" s="69"/>
      <c r="C28" s="69"/>
      <c r="D28" s="69"/>
      <c r="E28" s="69"/>
      <c r="F28" s="69"/>
      <c r="G28" s="69"/>
      <c r="H28" s="69"/>
      <c r="I28" s="70"/>
    </row>
    <row r="29" spans="1:9" ht="25.5" customHeight="1" x14ac:dyDescent="0.2">
      <c r="A29" s="84" t="s">
        <v>27</v>
      </c>
      <c r="B29" s="85"/>
      <c r="C29" s="85"/>
      <c r="D29" s="85"/>
      <c r="E29" s="85"/>
      <c r="F29" s="85"/>
      <c r="G29" s="85"/>
      <c r="H29" s="85"/>
      <c r="I29" s="86"/>
    </row>
    <row r="30" spans="1:9" x14ac:dyDescent="0.2">
      <c r="A30" s="68" t="s">
        <v>28</v>
      </c>
      <c r="B30" s="69"/>
      <c r="C30" s="69"/>
      <c r="D30" s="69"/>
      <c r="E30" s="69"/>
      <c r="F30" s="69"/>
      <c r="G30" s="69"/>
      <c r="H30" s="69"/>
      <c r="I30" s="70"/>
    </row>
    <row r="31" spans="1:9" x14ac:dyDescent="0.2">
      <c r="A31" s="68" t="s">
        <v>32</v>
      </c>
      <c r="B31" s="69"/>
      <c r="C31" s="69"/>
      <c r="D31" s="69"/>
      <c r="E31" s="69"/>
      <c r="F31" s="69"/>
      <c r="G31" s="69"/>
      <c r="H31" s="69"/>
      <c r="I31" s="70"/>
    </row>
    <row r="32" spans="1:9" ht="25.5" customHeight="1" x14ac:dyDescent="0.2">
      <c r="A32" s="78" t="s">
        <v>34</v>
      </c>
      <c r="B32" s="79"/>
      <c r="C32" s="79"/>
      <c r="D32" s="79"/>
      <c r="E32" s="79"/>
      <c r="F32" s="79"/>
      <c r="G32" s="79"/>
      <c r="H32" s="79"/>
      <c r="I32" s="80"/>
    </row>
  </sheetData>
  <mergeCells count="17">
    <mergeCell ref="A28:I28"/>
    <mergeCell ref="A29:I29"/>
    <mergeCell ref="A30:I30"/>
    <mergeCell ref="A31:I31"/>
    <mergeCell ref="A32:I32"/>
    <mergeCell ref="A27:I27"/>
    <mergeCell ref="A1:I1"/>
    <mergeCell ref="A2:A17"/>
    <mergeCell ref="B2:D2"/>
    <mergeCell ref="B3:D17"/>
    <mergeCell ref="E3:E17"/>
    <mergeCell ref="F3:F17"/>
    <mergeCell ref="B22:C22"/>
    <mergeCell ref="D22:E22"/>
    <mergeCell ref="B23:C23"/>
    <mergeCell ref="D23:E23"/>
    <mergeCell ref="A26:I26"/>
  </mergeCells>
  <pageMargins left="0.511811024" right="0.511811024" top="0.78740157499999996" bottom="0.78740157499999996" header="0.31496062000000002" footer="0.31496062000000002"/>
  <pageSetup paperSize="9" scale="77"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J21" sqref="J21"/>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71" t="s">
        <v>25</v>
      </c>
      <c r="B1" s="72"/>
      <c r="C1" s="72"/>
      <c r="D1" s="72"/>
      <c r="E1" s="72"/>
      <c r="F1" s="72"/>
      <c r="G1" s="72"/>
      <c r="H1" s="72"/>
      <c r="I1" s="73"/>
    </row>
    <row r="2" spans="1:9" x14ac:dyDescent="0.2">
      <c r="A2" s="56" t="s">
        <v>19</v>
      </c>
      <c r="B2" s="56" t="s">
        <v>1</v>
      </c>
      <c r="C2" s="57"/>
      <c r="D2" s="58"/>
      <c r="E2" s="2" t="s">
        <v>2</v>
      </c>
      <c r="F2" s="2" t="s">
        <v>3</v>
      </c>
      <c r="G2" s="2" t="s">
        <v>4</v>
      </c>
      <c r="H2" s="3" t="s">
        <v>5</v>
      </c>
      <c r="I2" s="26" t="s">
        <v>23</v>
      </c>
    </row>
    <row r="3" spans="1:9" ht="12.75" customHeight="1" x14ac:dyDescent="0.2">
      <c r="A3" s="56"/>
      <c r="B3" s="59" t="s">
        <v>64</v>
      </c>
      <c r="C3" s="60"/>
      <c r="D3" s="61"/>
      <c r="E3" s="74" t="s">
        <v>10</v>
      </c>
      <c r="F3" s="75">
        <v>34</v>
      </c>
      <c r="G3" s="4" t="s">
        <v>80</v>
      </c>
      <c r="H3" s="5">
        <v>650</v>
      </c>
      <c r="I3" s="5" t="str">
        <f>IF(H3="","",(IF($C$20&lt;25%,"N/A",IF(H3&lt;=($D$20+$B$20),H3,"Descartado"))))</f>
        <v>Descartado</v>
      </c>
    </row>
    <row r="4" spans="1:9" x14ac:dyDescent="0.2">
      <c r="A4" s="56"/>
      <c r="B4" s="62"/>
      <c r="C4" s="63"/>
      <c r="D4" s="64"/>
      <c r="E4" s="74"/>
      <c r="F4" s="74"/>
      <c r="G4" s="4" t="s">
        <v>81</v>
      </c>
      <c r="H4" s="5">
        <v>450</v>
      </c>
      <c r="I4" s="5">
        <f t="shared" ref="I4:I17" si="0">IF(H4="","",(IF($C$20&lt;25%,"N/A",IF(H4&lt;=($D$20+$B$20),H4,"Descartado"))))</f>
        <v>450</v>
      </c>
    </row>
    <row r="5" spans="1:9" x14ac:dyDescent="0.2">
      <c r="A5" s="56"/>
      <c r="B5" s="62"/>
      <c r="C5" s="63"/>
      <c r="D5" s="64"/>
      <c r="E5" s="74"/>
      <c r="F5" s="74"/>
      <c r="G5" s="4" t="s">
        <v>82</v>
      </c>
      <c r="H5" s="5">
        <v>260.18</v>
      </c>
      <c r="I5" s="5">
        <f t="shared" si="0"/>
        <v>260.18</v>
      </c>
    </row>
    <row r="6" spans="1:9" x14ac:dyDescent="0.2">
      <c r="A6" s="56"/>
      <c r="B6" s="62"/>
      <c r="C6" s="63"/>
      <c r="D6" s="64"/>
      <c r="E6" s="74"/>
      <c r="F6" s="74"/>
      <c r="G6" s="4" t="s">
        <v>83</v>
      </c>
      <c r="H6" s="5">
        <v>264.66000000000003</v>
      </c>
      <c r="I6" s="5">
        <f t="shared" si="0"/>
        <v>264.66000000000003</v>
      </c>
    </row>
    <row r="7" spans="1:9" x14ac:dyDescent="0.2">
      <c r="A7" s="56"/>
      <c r="B7" s="62"/>
      <c r="C7" s="63"/>
      <c r="D7" s="64"/>
      <c r="E7" s="74"/>
      <c r="F7" s="74"/>
      <c r="G7" s="4" t="s">
        <v>84</v>
      </c>
      <c r="H7" s="5">
        <v>269.14999999999998</v>
      </c>
      <c r="I7" s="5">
        <f t="shared" si="0"/>
        <v>269.14999999999998</v>
      </c>
    </row>
    <row r="8" spans="1:9" x14ac:dyDescent="0.2">
      <c r="A8" s="56"/>
      <c r="B8" s="62"/>
      <c r="C8" s="63"/>
      <c r="D8" s="64"/>
      <c r="E8" s="74"/>
      <c r="F8" s="74"/>
      <c r="G8" s="4"/>
      <c r="H8" s="5"/>
      <c r="I8" s="5" t="str">
        <f t="shared" si="0"/>
        <v/>
      </c>
    </row>
    <row r="9" spans="1:9" x14ac:dyDescent="0.2">
      <c r="A9" s="56"/>
      <c r="B9" s="62"/>
      <c r="C9" s="63"/>
      <c r="D9" s="64"/>
      <c r="E9" s="74"/>
      <c r="F9" s="74"/>
      <c r="G9" s="4"/>
      <c r="H9" s="5"/>
      <c r="I9" s="5" t="str">
        <f t="shared" si="0"/>
        <v/>
      </c>
    </row>
    <row r="10" spans="1:9" x14ac:dyDescent="0.2">
      <c r="A10" s="56"/>
      <c r="B10" s="62"/>
      <c r="C10" s="63"/>
      <c r="D10" s="64"/>
      <c r="E10" s="74"/>
      <c r="F10" s="74"/>
      <c r="G10" s="4"/>
      <c r="H10" s="5"/>
      <c r="I10" s="5" t="str">
        <f t="shared" si="0"/>
        <v/>
      </c>
    </row>
    <row r="11" spans="1:9" ht="9.75" customHeight="1" x14ac:dyDescent="0.2">
      <c r="A11" s="56"/>
      <c r="B11" s="62"/>
      <c r="C11" s="63"/>
      <c r="D11" s="64"/>
      <c r="E11" s="74"/>
      <c r="F11" s="74"/>
      <c r="G11" s="4"/>
      <c r="H11" s="5"/>
      <c r="I11" s="5" t="str">
        <f t="shared" si="0"/>
        <v/>
      </c>
    </row>
    <row r="12" spans="1:9" hidden="1" x14ac:dyDescent="0.2">
      <c r="A12" s="56"/>
      <c r="B12" s="62"/>
      <c r="C12" s="63"/>
      <c r="D12" s="64"/>
      <c r="E12" s="74"/>
      <c r="F12" s="74"/>
      <c r="G12" s="4"/>
      <c r="H12" s="5"/>
      <c r="I12" s="5" t="str">
        <f t="shared" si="0"/>
        <v/>
      </c>
    </row>
    <row r="13" spans="1:9" hidden="1" x14ac:dyDescent="0.2">
      <c r="A13" s="56"/>
      <c r="B13" s="62"/>
      <c r="C13" s="63"/>
      <c r="D13" s="64"/>
      <c r="E13" s="74"/>
      <c r="F13" s="74"/>
      <c r="G13" s="4"/>
      <c r="H13" s="5"/>
      <c r="I13" s="5" t="str">
        <f t="shared" si="0"/>
        <v/>
      </c>
    </row>
    <row r="14" spans="1:9" hidden="1" x14ac:dyDescent="0.2">
      <c r="A14" s="56"/>
      <c r="B14" s="62"/>
      <c r="C14" s="63"/>
      <c r="D14" s="64"/>
      <c r="E14" s="74"/>
      <c r="F14" s="74"/>
      <c r="G14" s="4"/>
      <c r="H14" s="5"/>
      <c r="I14" s="5" t="str">
        <f t="shared" si="0"/>
        <v/>
      </c>
    </row>
    <row r="15" spans="1:9" hidden="1" x14ac:dyDescent="0.2">
      <c r="A15" s="56"/>
      <c r="B15" s="62"/>
      <c r="C15" s="63"/>
      <c r="D15" s="64"/>
      <c r="E15" s="74"/>
      <c r="F15" s="74"/>
      <c r="G15" s="4"/>
      <c r="H15" s="5"/>
      <c r="I15" s="5" t="str">
        <f t="shared" si="0"/>
        <v/>
      </c>
    </row>
    <row r="16" spans="1:9" hidden="1" x14ac:dyDescent="0.2">
      <c r="A16" s="56"/>
      <c r="B16" s="62"/>
      <c r="C16" s="63"/>
      <c r="D16" s="64"/>
      <c r="E16" s="74"/>
      <c r="F16" s="74"/>
      <c r="G16" s="4"/>
      <c r="H16" s="5"/>
      <c r="I16" s="5" t="str">
        <f t="shared" si="0"/>
        <v/>
      </c>
    </row>
    <row r="17" spans="1:9" hidden="1" x14ac:dyDescent="0.2">
      <c r="A17" s="56"/>
      <c r="B17" s="65"/>
      <c r="C17" s="66"/>
      <c r="D17" s="67"/>
      <c r="E17" s="74"/>
      <c r="F17" s="74"/>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171.56678472245127</v>
      </c>
      <c r="C20" s="18">
        <f>IF(H23&lt;2,"N/A",(B20/D20))</f>
        <v>0.4529242095323926</v>
      </c>
      <c r="D20" s="19">
        <f>AVERAGE(H3:H17)</f>
        <v>378.79800000000006</v>
      </c>
      <c r="E20" s="20">
        <f>IF(H23&lt;2,"N/A",(IF(C20&lt;=25%,"N/A",AVERAGE(I3:I17))))</f>
        <v>310.99750000000006</v>
      </c>
      <c r="F20" s="19">
        <f>MEDIAN(H3:H17)</f>
        <v>269.14999999999998</v>
      </c>
      <c r="G20" s="21"/>
      <c r="H20" s="22"/>
      <c r="I20" s="22"/>
    </row>
    <row r="21" spans="1:9" x14ac:dyDescent="0.2">
      <c r="A21" s="23"/>
      <c r="B21" s="24"/>
      <c r="C21" s="24"/>
      <c r="D21" s="24"/>
      <c r="E21" s="24"/>
      <c r="F21" s="24"/>
      <c r="G21" s="25"/>
      <c r="H21" s="25"/>
      <c r="I21" s="25"/>
    </row>
    <row r="22" spans="1:9" x14ac:dyDescent="0.2">
      <c r="B22" s="76" t="s">
        <v>33</v>
      </c>
      <c r="C22" s="76"/>
      <c r="D22" s="77">
        <f>IF(C20&lt;=25%,D20,MIN(E20:F20))</f>
        <v>269.14999999999998</v>
      </c>
      <c r="E22" s="77"/>
    </row>
    <row r="23" spans="1:9" x14ac:dyDescent="0.2">
      <c r="B23" s="76" t="s">
        <v>11</v>
      </c>
      <c r="C23" s="76"/>
      <c r="D23" s="77">
        <f>ROUND(D22,2)*F3</f>
        <v>9151.0999999999985</v>
      </c>
      <c r="E23" s="77"/>
      <c r="G23" s="34" t="s">
        <v>42</v>
      </c>
      <c r="H23" s="35">
        <f>COUNT(H3:H17)</f>
        <v>5</v>
      </c>
    </row>
    <row r="24" spans="1:9" x14ac:dyDescent="0.2">
      <c r="B24" s="28"/>
      <c r="C24" s="28"/>
      <c r="D24" s="22"/>
      <c r="E24" s="22"/>
    </row>
    <row r="26" spans="1:9" x14ac:dyDescent="0.2">
      <c r="A26" s="81" t="s">
        <v>29</v>
      </c>
      <c r="B26" s="82"/>
      <c r="C26" s="82"/>
      <c r="D26" s="82"/>
      <c r="E26" s="82"/>
      <c r="F26" s="82"/>
      <c r="G26" s="82"/>
      <c r="H26" s="82"/>
      <c r="I26" s="83"/>
    </row>
    <row r="27" spans="1:9" x14ac:dyDescent="0.2">
      <c r="A27" s="68" t="s">
        <v>30</v>
      </c>
      <c r="B27" s="69"/>
      <c r="C27" s="69"/>
      <c r="D27" s="69"/>
      <c r="E27" s="69"/>
      <c r="F27" s="69"/>
      <c r="G27" s="69"/>
      <c r="H27" s="69"/>
      <c r="I27" s="70"/>
    </row>
    <row r="28" spans="1:9" x14ac:dyDescent="0.2">
      <c r="A28" s="68" t="s">
        <v>31</v>
      </c>
      <c r="B28" s="69"/>
      <c r="C28" s="69"/>
      <c r="D28" s="69"/>
      <c r="E28" s="69"/>
      <c r="F28" s="69"/>
      <c r="G28" s="69"/>
      <c r="H28" s="69"/>
      <c r="I28" s="70"/>
    </row>
    <row r="29" spans="1:9" ht="25.5" customHeight="1" x14ac:dyDescent="0.2">
      <c r="A29" s="84" t="s">
        <v>27</v>
      </c>
      <c r="B29" s="85"/>
      <c r="C29" s="85"/>
      <c r="D29" s="85"/>
      <c r="E29" s="85"/>
      <c r="F29" s="85"/>
      <c r="G29" s="85"/>
      <c r="H29" s="85"/>
      <c r="I29" s="86"/>
    </row>
    <row r="30" spans="1:9" x14ac:dyDescent="0.2">
      <c r="A30" s="68" t="s">
        <v>28</v>
      </c>
      <c r="B30" s="69"/>
      <c r="C30" s="69"/>
      <c r="D30" s="69"/>
      <c r="E30" s="69"/>
      <c r="F30" s="69"/>
      <c r="G30" s="69"/>
      <c r="H30" s="69"/>
      <c r="I30" s="70"/>
    </row>
    <row r="31" spans="1:9" x14ac:dyDescent="0.2">
      <c r="A31" s="68" t="s">
        <v>32</v>
      </c>
      <c r="B31" s="69"/>
      <c r="C31" s="69"/>
      <c r="D31" s="69"/>
      <c r="E31" s="69"/>
      <c r="F31" s="69"/>
      <c r="G31" s="69"/>
      <c r="H31" s="69"/>
      <c r="I31" s="70"/>
    </row>
    <row r="32" spans="1:9" ht="25.5" customHeight="1" x14ac:dyDescent="0.2">
      <c r="A32" s="78" t="s">
        <v>34</v>
      </c>
      <c r="B32" s="79"/>
      <c r="C32" s="79"/>
      <c r="D32" s="79"/>
      <c r="E32" s="79"/>
      <c r="F32" s="79"/>
      <c r="G32" s="79"/>
      <c r="H32" s="79"/>
      <c r="I32" s="80"/>
    </row>
  </sheetData>
  <mergeCells count="17">
    <mergeCell ref="A28:I28"/>
    <mergeCell ref="A29:I29"/>
    <mergeCell ref="A30:I30"/>
    <mergeCell ref="A31:I31"/>
    <mergeCell ref="A32:I32"/>
    <mergeCell ref="A27:I27"/>
    <mergeCell ref="A1:I1"/>
    <mergeCell ref="A2:A17"/>
    <mergeCell ref="B2:D2"/>
    <mergeCell ref="B3:D17"/>
    <mergeCell ref="E3:E17"/>
    <mergeCell ref="F3:F17"/>
    <mergeCell ref="B22:C22"/>
    <mergeCell ref="D22:E22"/>
    <mergeCell ref="B23:C23"/>
    <mergeCell ref="D23:E23"/>
    <mergeCell ref="A26:I26"/>
  </mergeCells>
  <pageMargins left="0.511811024" right="0.511811024" top="0.78740157499999996" bottom="0.78740157499999996" header="0.31496062000000002" footer="0.31496062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26</vt:i4>
      </vt:variant>
      <vt:variant>
        <vt:lpstr>Intervalos nomeados</vt:lpstr>
      </vt:variant>
      <vt:variant>
        <vt:i4>1</vt:i4>
      </vt:variant>
    </vt:vector>
  </HeadingPairs>
  <TitlesOfParts>
    <vt:vector size="27"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TOTAL</vt:lpstr>
      <vt:lpstr>TOTAL!Titulos_de_impressao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AlcGntara Santos</dc:creator>
  <cp:lastModifiedBy>Carlos Alberto Rocha de Almeida</cp:lastModifiedBy>
  <cp:lastPrinted>2019-06-11T20:17:38Z</cp:lastPrinted>
  <dcterms:created xsi:type="dcterms:W3CDTF">2019-01-16T20:04:04Z</dcterms:created>
  <dcterms:modified xsi:type="dcterms:W3CDTF">2019-06-11T20:18:01Z</dcterms:modified>
</cp:coreProperties>
</file>