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tabRatio="634" activeTab="15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r:id="rId8"/>
    <sheet name="Item9" sheetId="9" r:id="rId9"/>
    <sheet name="Item10" sheetId="10" r:id="rId10"/>
    <sheet name="Item11" sheetId="11" r:id="rId11"/>
    <sheet name="Item12" sheetId="12" r:id="rId12"/>
    <sheet name="Item13" sheetId="13" r:id="rId13"/>
    <sheet name="Item14" sheetId="14" r:id="rId14"/>
    <sheet name="Item15" sheetId="15" r:id="rId15"/>
    <sheet name="TOTAL" sheetId="16" r:id="rId16"/>
  </sheets>
  <definedNames>
    <definedName name="_xlnm.Print_Titles" localSheetId="15">TOTAL!$1:$2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7" i="16" l="1"/>
  <c r="D17" i="16"/>
  <c r="C17" i="16"/>
  <c r="B17" i="16"/>
  <c r="D16" i="16"/>
  <c r="C16" i="16"/>
  <c r="B16" i="16"/>
  <c r="D15" i="16"/>
  <c r="C15" i="16"/>
  <c r="B15" i="16"/>
  <c r="D14" i="16"/>
  <c r="C14" i="16"/>
  <c r="B14" i="16"/>
  <c r="D13" i="16"/>
  <c r="C13" i="16"/>
  <c r="B13" i="16"/>
  <c r="D12" i="16"/>
  <c r="C12" i="16"/>
  <c r="B12" i="16"/>
  <c r="D11" i="16"/>
  <c r="C11" i="16"/>
  <c r="B11" i="16"/>
  <c r="D10" i="16"/>
  <c r="C10" i="16"/>
  <c r="B10" i="16"/>
  <c r="D9" i="16"/>
  <c r="C9" i="16"/>
  <c r="B9" i="16"/>
  <c r="D8" i="16"/>
  <c r="C8" i="16"/>
  <c r="B8" i="16"/>
  <c r="C7" i="16"/>
  <c r="B7" i="16"/>
  <c r="D6" i="16"/>
  <c r="C6" i="16"/>
  <c r="B6" i="16"/>
  <c r="D5" i="16"/>
  <c r="C5" i="16"/>
  <c r="B5" i="16"/>
  <c r="D4" i="16"/>
  <c r="C4" i="16"/>
  <c r="B4" i="16"/>
  <c r="D3" i="16"/>
  <c r="C3" i="16"/>
  <c r="B3" i="16"/>
  <c r="H23" i="15"/>
  <c r="F20" i="15"/>
  <c r="D20" i="15"/>
  <c r="B20" i="15"/>
  <c r="C20" i="15" s="1"/>
  <c r="I17" i="15"/>
  <c r="I16" i="15"/>
  <c r="I15" i="15"/>
  <c r="I14" i="15"/>
  <c r="I13" i="15"/>
  <c r="I12" i="15"/>
  <c r="I11" i="15"/>
  <c r="I10" i="15"/>
  <c r="I9" i="15"/>
  <c r="I8" i="15"/>
  <c r="I7" i="15"/>
  <c r="H23" i="14"/>
  <c r="B20" i="14" s="1"/>
  <c r="F20" i="14"/>
  <c r="D20" i="14"/>
  <c r="I17" i="14"/>
  <c r="I16" i="14"/>
  <c r="I15" i="14"/>
  <c r="I14" i="14"/>
  <c r="I13" i="14"/>
  <c r="I12" i="14"/>
  <c r="I11" i="14"/>
  <c r="I10" i="14"/>
  <c r="I9" i="14"/>
  <c r="I8" i="14"/>
  <c r="I7" i="14"/>
  <c r="H23" i="13"/>
  <c r="B20" i="13" s="1"/>
  <c r="C20" i="13" s="1"/>
  <c r="F20" i="13"/>
  <c r="D20" i="13"/>
  <c r="I17" i="13"/>
  <c r="I16" i="13"/>
  <c r="I15" i="13"/>
  <c r="I14" i="13"/>
  <c r="I13" i="13"/>
  <c r="I12" i="13"/>
  <c r="I11" i="13"/>
  <c r="I10" i="13"/>
  <c r="I9" i="13"/>
  <c r="I8" i="13"/>
  <c r="I7" i="13"/>
  <c r="I6" i="13"/>
  <c r="H23" i="12"/>
  <c r="F20" i="12"/>
  <c r="D20" i="12"/>
  <c r="B20" i="12"/>
  <c r="C20" i="12" s="1"/>
  <c r="I17" i="12"/>
  <c r="I16" i="12"/>
  <c r="I15" i="12"/>
  <c r="I14" i="12"/>
  <c r="I13" i="12"/>
  <c r="I12" i="12"/>
  <c r="I11" i="12"/>
  <c r="I10" i="12"/>
  <c r="I9" i="12"/>
  <c r="I8" i="12"/>
  <c r="I7" i="12"/>
  <c r="H23" i="11"/>
  <c r="B20" i="11" s="1"/>
  <c r="F20" i="11"/>
  <c r="D20" i="11"/>
  <c r="I17" i="11"/>
  <c r="I16" i="11"/>
  <c r="I15" i="11"/>
  <c r="I14" i="11"/>
  <c r="I13" i="11"/>
  <c r="I12" i="11"/>
  <c r="I11" i="11"/>
  <c r="I10" i="11"/>
  <c r="I9" i="11"/>
  <c r="I8" i="11"/>
  <c r="I7" i="11"/>
  <c r="H23" i="10"/>
  <c r="B20" i="10" s="1"/>
  <c r="F20" i="10"/>
  <c r="D20" i="10"/>
  <c r="I17" i="10"/>
  <c r="I16" i="10"/>
  <c r="I15" i="10"/>
  <c r="I14" i="10"/>
  <c r="I13" i="10"/>
  <c r="I12" i="10"/>
  <c r="I11" i="10"/>
  <c r="I10" i="10"/>
  <c r="I9" i="10"/>
  <c r="I8" i="10"/>
  <c r="I7" i="10"/>
  <c r="H23" i="9"/>
  <c r="B20" i="9" s="1"/>
  <c r="F20" i="9"/>
  <c r="D20" i="9"/>
  <c r="I17" i="9"/>
  <c r="I16" i="9"/>
  <c r="I15" i="9"/>
  <c r="I14" i="9"/>
  <c r="I13" i="9"/>
  <c r="I12" i="9"/>
  <c r="I11" i="9"/>
  <c r="I10" i="9"/>
  <c r="I9" i="9"/>
  <c r="I8" i="9"/>
  <c r="I7" i="9"/>
  <c r="I6" i="9"/>
  <c r="H23" i="8"/>
  <c r="B20" i="8" s="1"/>
  <c r="C20" i="8" s="1"/>
  <c r="F20" i="8"/>
  <c r="D20" i="8"/>
  <c r="I17" i="8"/>
  <c r="I16" i="8"/>
  <c r="I15" i="8"/>
  <c r="I14" i="8"/>
  <c r="I13" i="8"/>
  <c r="I12" i="8"/>
  <c r="I11" i="8"/>
  <c r="I10" i="8"/>
  <c r="I9" i="8"/>
  <c r="I8" i="8"/>
  <c r="I7" i="8"/>
  <c r="H23" i="7"/>
  <c r="B20" i="7" s="1"/>
  <c r="F20" i="7"/>
  <c r="D20" i="7"/>
  <c r="I17" i="7"/>
  <c r="I16" i="7"/>
  <c r="I15" i="7"/>
  <c r="I14" i="7"/>
  <c r="I13" i="7"/>
  <c r="I12" i="7"/>
  <c r="I11" i="7"/>
  <c r="I10" i="7"/>
  <c r="I9" i="7"/>
  <c r="I8" i="7"/>
  <c r="I7" i="7"/>
  <c r="I6" i="7"/>
  <c r="H23" i="6"/>
  <c r="B20" i="6" s="1"/>
  <c r="F20" i="6"/>
  <c r="D20" i="6"/>
  <c r="I17" i="6"/>
  <c r="I16" i="6"/>
  <c r="I15" i="6"/>
  <c r="I14" i="6"/>
  <c r="I13" i="6"/>
  <c r="I12" i="6"/>
  <c r="I11" i="6"/>
  <c r="I10" i="6"/>
  <c r="I9" i="6"/>
  <c r="I8" i="6"/>
  <c r="I7" i="6"/>
  <c r="I6" i="6"/>
  <c r="H23" i="5"/>
  <c r="B20" i="5" s="1"/>
  <c r="F20" i="5"/>
  <c r="D20" i="5"/>
  <c r="I17" i="5"/>
  <c r="I16" i="5"/>
  <c r="I15" i="5"/>
  <c r="I14" i="5"/>
  <c r="I13" i="5"/>
  <c r="I12" i="5"/>
  <c r="I11" i="5"/>
  <c r="I10" i="5"/>
  <c r="I9" i="5"/>
  <c r="I8" i="5"/>
  <c r="I7" i="5"/>
  <c r="I6" i="5"/>
  <c r="H23" i="4"/>
  <c r="F20" i="4"/>
  <c r="D20" i="4"/>
  <c r="C20" i="4" s="1"/>
  <c r="B20" i="4"/>
  <c r="I17" i="4"/>
  <c r="I16" i="4"/>
  <c r="I15" i="4"/>
  <c r="I14" i="4"/>
  <c r="I13" i="4"/>
  <c r="I12" i="4"/>
  <c r="I11" i="4"/>
  <c r="I10" i="4"/>
  <c r="I9" i="4"/>
  <c r="I8" i="4"/>
  <c r="I7" i="4"/>
  <c r="I6" i="4"/>
  <c r="H23" i="3"/>
  <c r="F20" i="3"/>
  <c r="D20" i="3"/>
  <c r="I17" i="3"/>
  <c r="I16" i="3"/>
  <c r="I15" i="3"/>
  <c r="I14" i="3"/>
  <c r="I13" i="3"/>
  <c r="I12" i="3"/>
  <c r="I11" i="3"/>
  <c r="I10" i="3"/>
  <c r="I9" i="3"/>
  <c r="I8" i="3"/>
  <c r="I7" i="3"/>
  <c r="H23" i="2"/>
  <c r="F20" i="2"/>
  <c r="D20" i="2"/>
  <c r="I17" i="2"/>
  <c r="I16" i="2"/>
  <c r="I15" i="2"/>
  <c r="I14" i="2"/>
  <c r="I13" i="2"/>
  <c r="I12" i="2"/>
  <c r="I11" i="2"/>
  <c r="I10" i="2"/>
  <c r="I9" i="2"/>
  <c r="I8" i="2"/>
  <c r="H23" i="1"/>
  <c r="B20" i="1" s="1"/>
  <c r="C20" i="1" s="1"/>
  <c r="F20" i="1"/>
  <c r="D20" i="1"/>
  <c r="I17" i="1"/>
  <c r="I16" i="1"/>
  <c r="I15" i="1"/>
  <c r="I14" i="1"/>
  <c r="I13" i="1"/>
  <c r="I12" i="1"/>
  <c r="I11" i="1"/>
  <c r="I10" i="1"/>
  <c r="I9" i="1"/>
  <c r="I8" i="1"/>
  <c r="I7" i="1"/>
  <c r="I6" i="1"/>
  <c r="D22" i="4" l="1"/>
  <c r="D23" i="4" s="1"/>
  <c r="I3" i="4"/>
  <c r="C20" i="3"/>
  <c r="I6" i="3" s="1"/>
  <c r="B20" i="3"/>
  <c r="C20" i="5"/>
  <c r="E20" i="5" s="1"/>
  <c r="C20" i="9"/>
  <c r="C20" i="11"/>
  <c r="I4" i="11" s="1"/>
  <c r="C20" i="7"/>
  <c r="I5" i="7" s="1"/>
  <c r="E20" i="1"/>
  <c r="I5" i="1"/>
  <c r="I3" i="1"/>
  <c r="I4" i="1"/>
  <c r="D22" i="1"/>
  <c r="I4" i="13"/>
  <c r="I5" i="13"/>
  <c r="I3" i="13"/>
  <c r="I4" i="5"/>
  <c r="I5" i="5"/>
  <c r="I3" i="5"/>
  <c r="D22" i="7"/>
  <c r="I3" i="7"/>
  <c r="I4" i="7"/>
  <c r="E20" i="7"/>
  <c r="I3" i="8"/>
  <c r="I4" i="8"/>
  <c r="E20" i="8" s="1"/>
  <c r="D22" i="8" s="1"/>
  <c r="I5" i="8"/>
  <c r="I6" i="8"/>
  <c r="D22" i="3"/>
  <c r="I4" i="3"/>
  <c r="I6" i="11"/>
  <c r="I3" i="11"/>
  <c r="E20" i="11"/>
  <c r="I3" i="12"/>
  <c r="I4" i="12"/>
  <c r="I5" i="12"/>
  <c r="I6" i="12"/>
  <c r="I6" i="15"/>
  <c r="D22" i="15"/>
  <c r="I3" i="15"/>
  <c r="I4" i="15"/>
  <c r="E20" i="15"/>
  <c r="I5" i="15"/>
  <c r="E6" i="16"/>
  <c r="F6" i="16" s="1"/>
  <c r="G6" i="16" s="1"/>
  <c r="I4" i="9"/>
  <c r="E20" i="9"/>
  <c r="I5" i="9"/>
  <c r="D22" i="9"/>
  <c r="I3" i="9"/>
  <c r="I5" i="4"/>
  <c r="E20" i="4"/>
  <c r="C20" i="6"/>
  <c r="C20" i="10"/>
  <c r="C20" i="14"/>
  <c r="I6" i="14" s="1"/>
  <c r="E20" i="3"/>
  <c r="B20" i="2"/>
  <c r="C20" i="2" s="1"/>
  <c r="I4" i="4"/>
  <c r="E20" i="12" l="1"/>
  <c r="D22" i="12" s="1"/>
  <c r="I5" i="11"/>
  <c r="D22" i="11"/>
  <c r="D23" i="11" s="1"/>
  <c r="I3" i="3"/>
  <c r="D22" i="5"/>
  <c r="E20" i="13"/>
  <c r="D22" i="13" s="1"/>
  <c r="I5" i="3"/>
  <c r="I4" i="14"/>
  <c r="I5" i="14"/>
  <c r="E20" i="14"/>
  <c r="I6" i="2"/>
  <c r="I4" i="2"/>
  <c r="D22" i="2"/>
  <c r="I7" i="2"/>
  <c r="I3" i="2"/>
  <c r="I5" i="2"/>
  <c r="E20" i="2"/>
  <c r="E10" i="16"/>
  <c r="F10" i="16" s="1"/>
  <c r="G10" i="16" s="1"/>
  <c r="D23" i="8"/>
  <c r="E14" i="16"/>
  <c r="F14" i="16" s="1"/>
  <c r="G14" i="16" s="1"/>
  <c r="D23" i="12"/>
  <c r="D23" i="13"/>
  <c r="E15" i="16"/>
  <c r="F15" i="16" s="1"/>
  <c r="D22" i="14"/>
  <c r="I3" i="14"/>
  <c r="E20" i="6"/>
  <c r="I5" i="6"/>
  <c r="D22" i="6"/>
  <c r="I3" i="6"/>
  <c r="I4" i="6"/>
  <c r="E17" i="16"/>
  <c r="F17" i="16" s="1"/>
  <c r="D23" i="15"/>
  <c r="E13" i="16"/>
  <c r="F13" i="16" s="1"/>
  <c r="G13" i="16" s="1"/>
  <c r="D23" i="7"/>
  <c r="E9" i="16"/>
  <c r="F9" i="16" s="1"/>
  <c r="G9" i="16" s="1"/>
  <c r="I5" i="10"/>
  <c r="I6" i="10"/>
  <c r="I3" i="10"/>
  <c r="I4" i="10"/>
  <c r="D23" i="1"/>
  <c r="E3" i="16"/>
  <c r="F3" i="16" s="1"/>
  <c r="D23" i="5"/>
  <c r="E7" i="16"/>
  <c r="F7" i="16" s="1"/>
  <c r="G7" i="16" s="1"/>
  <c r="D23" i="3"/>
  <c r="E5" i="16"/>
  <c r="F5" i="16" s="1"/>
  <c r="G5" i="16" s="1"/>
  <c r="D23" i="9"/>
  <c r="E11" i="16"/>
  <c r="F11" i="16" s="1"/>
  <c r="G11" i="16" s="1"/>
  <c r="E20" i="10" l="1"/>
  <c r="D22" i="10" s="1"/>
  <c r="E12" i="16"/>
  <c r="F12" i="16" s="1"/>
  <c r="G12" i="16" s="1"/>
  <c r="D23" i="10"/>
  <c r="E4" i="16"/>
  <c r="F4" i="16" s="1"/>
  <c r="G4" i="16" s="1"/>
  <c r="D23" i="2"/>
  <c r="G3" i="16"/>
  <c r="E8" i="16"/>
  <c r="F8" i="16" s="1"/>
  <c r="G8" i="16" s="1"/>
  <c r="D23" i="6"/>
  <c r="E16" i="16"/>
  <c r="F16" i="16" s="1"/>
  <c r="D23" i="14"/>
  <c r="F18" i="16" l="1"/>
</calcChain>
</file>

<file path=xl/sharedStrings.xml><?xml version="1.0" encoding="utf-8"?>
<sst xmlns="http://schemas.openxmlformats.org/spreadsheetml/2006/main" count="437" uniqueCount="96">
  <si>
    <t>ESTIMATIVA DO ITEM</t>
  </si>
  <si>
    <t>ITEM 1</t>
  </si>
  <si>
    <t>MATERIAL OU SERVIÇO</t>
  </si>
  <si>
    <t>UNIDADE</t>
  </si>
  <si>
    <t>QUANT.</t>
  </si>
  <si>
    <t>FONTE DE PESQUISA</t>
  </si>
  <si>
    <t>PREÇOS</t>
  </si>
  <si>
    <t>DESCARTE</t>
  </si>
  <si>
    <t>Açúcar branco granulado,
Derivado da cana-de-açúcar,
Embalagem de 1 kg,
Com impressão do nome do fabricante, registro no
Ministério da Saúde e validade do produto não inferior a 11
meses, contados da data do recebimento definitivo.
Acondicionados em sacos com 25 ou 30 pacotes.</t>
  </si>
  <si>
    <t>KG</t>
  </si>
  <si>
    <t>MASTER PAPELARIA E MATERIAIS DE LIMPEZA LTDA - EPP</t>
  </si>
  <si>
    <t>ACERT COMERCIO DE PRODUTOS DE CONSUMO E SERVICOS LTDA</t>
  </si>
  <si>
    <t>COMERCIAL ALMALI - COMERCIO DE PRODUTOS ALIMENTICIOS EI</t>
  </si>
  <si>
    <t>DESVIO</t>
  </si>
  <si>
    <t>COEF.</t>
  </si>
  <si>
    <t>MÉDIA</t>
  </si>
  <si>
    <t>MÉDIA APÓS DESCARTE</t>
  </si>
  <si>
    <t>MEDIANA</t>
  </si>
  <si>
    <t>VALOR UNITÁRIO</t>
  </si>
  <si>
    <t>VALOR TOTAL</t>
  </si>
  <si>
    <t>Quantidade de preços coletados =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</si>
  <si>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</si>
  <si>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</si>
  <si>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</si>
  <si>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</si>
  <si>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</si>
  <si>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</si>
  <si>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</si>
  <si>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</si>
  <si>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Leite em pó,
Integral,
Granulado,
Derivado da vaca,
Lata com 400g,
Com impressão do nome do fabricante, registro no
Ministério da Agricultura e validade do produto não
inferior a 9 meses, contados da data do recebimento
definitivo.
Acondicionados em caixas com até 24 unidades.</t>
  </si>
  <si>
    <t>LT</t>
  </si>
  <si>
    <t>NAGUMO</t>
  </si>
  <si>
    <t>DROGARIA ONOFRE</t>
  </si>
  <si>
    <t xml:space="preserve">CLUBE EXTRA </t>
  </si>
  <si>
    <t>SAVEGNAGO</t>
  </si>
  <si>
    <t>ITEM 3</t>
  </si>
  <si>
    <t>Leite em pó, Desnatado, Granulado, Derivado da vaca,
Lata com 300g, Com impressão do nome do fabricante,
registro no Ministério da Agricultura e validade do produto
não inferior a 9 meses, contados da data do recebimento
definitivo.
Acondicionados em caixas com até 24 unidades.</t>
  </si>
  <si>
    <t xml:space="preserve">DECISÃO ENTREGA </t>
  </si>
  <si>
    <t xml:space="preserve">NAGUMO </t>
  </si>
  <si>
    <t>ITEM 4</t>
  </si>
  <si>
    <t>Adoçante Líquido Dietético,
À base de aspartame,
Em embalagem plástica com 65 ml,
Com impressão do nome do fabricante, registro no
Ministério da Saúde e validade do produto não inferior a 11
meses, contados da data do recebimento definitivo.
Acondicionados em caixas com até 30 unidades.</t>
  </si>
  <si>
    <t>FR</t>
  </si>
  <si>
    <t>MAMBO</t>
  </si>
  <si>
    <t xml:space="preserve">NUTRIÇÃO INTELIGENTE </t>
  </si>
  <si>
    <t>OUTLET NATURAL BRASIL</t>
  </si>
  <si>
    <t>ITEM 5</t>
  </si>
  <si>
    <t>Água mineral
Acondicionada em copos de 200ml.
Com impressão do nome do fabricante, registro no
Ministério da Saúde e validade do produto não inferior a 4
meses, contados da data do recebimento definitivo.
Embalagem: caixa contendo 48 copos.</t>
  </si>
  <si>
    <t xml:space="preserve">MARCOS ROBERTO NEVES DE LIMA </t>
  </si>
  <si>
    <t>OSMAF ALIMENTOS LTDA</t>
  </si>
  <si>
    <t>BAHIA CESTAS LTDA</t>
  </si>
  <si>
    <t>ITEM 6</t>
  </si>
  <si>
    <t>Água mineral
Sem gás,
Acondicionada em garrafa plástica transparente, de 500ml
Com impressão do nome do fabricante, registro no
Ministério da Saúde e validade do produto não inferior a 03
meses, contados da data do recebimento definitivo.</t>
  </si>
  <si>
    <t>unidade</t>
  </si>
  <si>
    <t>ITEM 7</t>
  </si>
  <si>
    <t>Água mineral
Sem gás,
Acondicionada em garrafão plástico transparente, de 20
litros (só o líquido),
Com impressão do nome do fabricante, registro no
Ministério da Saúde e validade do produto não inferior a 03
meses, contados da data do recebimento definitivo.
Fornecimento em vasilhames com máximo de 8 meses de
fabricação.</t>
  </si>
  <si>
    <t>GA</t>
  </si>
  <si>
    <t>ARCANJO COMERCIO EIRELI</t>
  </si>
  <si>
    <t>ITEM 8</t>
  </si>
  <si>
    <t>Polpa de acerola
Embalagem plástica com 100g,
Com impressão do nome do fabricante, registro no
Ministério da Saúde e validade do produto não inferior a 3
meses, contados da data do recebimento definitivo.
Acondicionadas em embalagens com até 30 unidades.</t>
  </si>
  <si>
    <t>CARREFOUR</t>
  </si>
  <si>
    <t>HIPERIDEAL</t>
  </si>
  <si>
    <t>ITEM 9</t>
  </si>
  <si>
    <t>Polpa de CAJA
Embalagem plástica com 100g,
Com impressão do nome do fabricante, registro no
Ministério da Saúde e validade do produto não inferior a 3
meses, contados da data do recebimento definitivo.
Acondicionadas em embalagens com até 30 unidades.</t>
  </si>
  <si>
    <t>BOM DEMAIS</t>
  </si>
  <si>
    <t>SUPERMERCADOS MEIRA</t>
  </si>
  <si>
    <t>ITEM 10</t>
  </si>
  <si>
    <t>Polpa de GOIABA
Embalagem plástica com 100g,
Com impressão do nome do fabricante, registro no
Ministério da Saúde e validade do produto não inferior a 3
meses, contados da data do recebimento definitivo.
Acondicionadas em embalagens com até 30 unidades.</t>
  </si>
  <si>
    <t>CONFIANÇA DELIVERY</t>
  </si>
  <si>
    <t>ITEM 11</t>
  </si>
  <si>
    <t>Polpa de manga
Embalagem plástica com 100g,
Com impressão do nome do fabricante, registro no
Ministério da Saúde e validade do produto não inferior a 3
meses, contados da data do recebimento definitivo.
Acondicionadas em embalagens com até 30 unidades.</t>
  </si>
  <si>
    <t xml:space="preserve">NOVA SAFRA FOOD SERVICE </t>
  </si>
  <si>
    <t>ITEM 12</t>
  </si>
  <si>
    <t>Polpa de maracujá
Embalagem plástica com 100g,
Com impressão do nome do fabricante, registro no
Ministério da Saúde e validade do produto não inferior a 3
meses, contados da data do recebimento definitivo.
Acondicionadas em embalagens com até 30 unidades.</t>
  </si>
  <si>
    <t>CONFIANÇA</t>
  </si>
  <si>
    <t>MERCA FRUTY</t>
  </si>
  <si>
    <t>ITEM 13</t>
  </si>
  <si>
    <t>Polpa de morango
Embalagem plástica com 100g,
Com impressão do nome do fabricante, registro no
Ministério da Saúde e validade do produto não inferior a 3
meses, contados da data do recebimento definitivo.
Acondicionadas em embalagens com até 30 unidades.</t>
  </si>
  <si>
    <t xml:space="preserve">NOVA SAFRA </t>
  </si>
  <si>
    <t>ITEM 14</t>
  </si>
  <si>
    <t>Polpa de cacau
Embalagem plástica com 100g,
Com impressão do nome do fabricante, registro no
Ministério da Saúde e validade do produto não inferior a 3
meses, contados da data do recebimento definitivo.
Acondicionadas em embalagens com até 30 unidades.</t>
  </si>
  <si>
    <t>AMAC MANUTENCAO LTDA - ME</t>
  </si>
  <si>
    <t>GILKA PATRICIA SOUZA CHAGAS</t>
  </si>
  <si>
    <t>CUBO ICE DISTRIBUIDORA EIRELI - EPP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</si>
  <si>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</si>
  <si>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</si>
  <si>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</si>
  <si>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</si>
  <si>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</si>
  <si>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</si>
  <si>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</si>
  <si>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</si>
  <si>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COMÉRCIO E SERVIÇO EIRELI - EPP</t>
  </si>
  <si>
    <t>ITEM 15</t>
  </si>
  <si>
    <t xml:space="preserve">SUPERMERCADOS MEIRA </t>
  </si>
  <si>
    <t xml:space="preserve">SUPER NOSSO </t>
  </si>
  <si>
    <t>copo 200ml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</si>
</sst>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R$-416]\ #,##0.00;[Red]\-[$R$-416]\ #,##0.00"/>
    <numFmt numFmtId="165" formatCode="_-&quot;R$ &quot;* #,##0.00_-;&quot;-R$ &quot;* #,##0.00_-;_-&quot;R$ &quot;* \-??_-;_-@_-"/>
    <numFmt numFmtId="166" formatCode="&quot;R$ &quot;#,##0.00;&quot;-R$ &quot;#,##0.00"/>
  </numFmts>
  <fonts count="10">
    <font>
      <sz val="10"/>
      <name val="Arial"/>
      <family val="2"/>
      <charset val="1"/>
    </font>
    <font>
      <sz val="10"/>
      <color rgb="FFCC000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8.5"/>
      <name val="10ybrdy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  <fill>
      <patternFill patternType="solid">
        <fgColor rgb="FFFFFF00"/>
        <bgColor rgb="FFFFFF00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/>
    <xf numFmtId="165" fontId="9" fillId="0" borderId="0" applyBorder="0" applyProtection="0"/>
    <xf numFmtId="0" fontId="1" fillId="0" borderId="0" applyBorder="0" applyProtection="0"/>
  </cellStyleXfs>
  <cellXfs count="61">
    <xf numFmtId="0" fontId="0" fillId="0" borderId="0" xfId="0"/>
    <xf numFmtId="0" fontId="2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/>
    <xf numFmtId="164" fontId="7" fillId="0" borderId="3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6" xfId="0" applyFont="1" applyBorder="1"/>
    <xf numFmtId="164" fontId="7" fillId="0" borderId="0" xfId="0" applyNumberFormat="1" applyFont="1" applyBorder="1" applyAlignment="1">
      <alignment horizontal="center"/>
    </xf>
    <xf numFmtId="0" fontId="4" fillId="0" borderId="5" xfId="0" applyFont="1" applyBorder="1" applyAlignment="1"/>
    <xf numFmtId="0" fontId="2" fillId="0" borderId="7" xfId="0" applyFont="1" applyBorder="1" applyAlignment="1">
      <alignment horizontal="center"/>
    </xf>
    <xf numFmtId="10" fontId="2" fillId="0" borderId="7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0" fontId="4" fillId="0" borderId="0" xfId="0" applyFont="1" applyBorder="1" applyAlignment="1"/>
    <xf numFmtId="164" fontId="2" fillId="0" borderId="3" xfId="0" applyNumberFormat="1" applyFont="1" applyBorder="1" applyAlignment="1">
      <alignment horizontal="left"/>
    </xf>
    <xf numFmtId="164" fontId="2" fillId="0" borderId="0" xfId="0" applyNumberFormat="1" applyFont="1" applyBorder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8" fillId="0" borderId="1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2" fillId="0" borderId="1" xfId="1" applyNumberFormat="1" applyFont="1" applyBorder="1" applyAlignment="1" applyProtection="1">
      <alignment horizontal="center" vertical="center" wrapText="1"/>
    </xf>
    <xf numFmtId="165" fontId="2" fillId="0" borderId="1" xfId="1" applyFont="1" applyBorder="1" applyAlignment="1" applyProtection="1">
      <alignment vertical="center" wrapText="1"/>
    </xf>
    <xf numFmtId="0" fontId="2" fillId="0" borderId="0" xfId="0" applyFont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166" fontId="2" fillId="4" borderId="1" xfId="1" applyNumberFormat="1" applyFont="1" applyFill="1" applyBorder="1" applyAlignment="1" applyProtection="1">
      <alignment horizontal="center" vertical="center" wrapText="1"/>
    </xf>
    <xf numFmtId="165" fontId="2" fillId="4" borderId="1" xfId="1" applyFont="1" applyFill="1" applyBorder="1" applyAlignment="1" applyProtection="1">
      <alignment vertical="center" wrapText="1"/>
    </xf>
    <xf numFmtId="165" fontId="3" fillId="3" borderId="1" xfId="0" applyNumberFormat="1" applyFont="1" applyFill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8" xfId="0" applyFont="1" applyBorder="1"/>
    <xf numFmtId="0" fontId="2" fillId="0" borderId="8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left"/>
    </xf>
    <xf numFmtId="0" fontId="2" fillId="0" borderId="7" xfId="0" applyFont="1" applyBorder="1"/>
    <xf numFmtId="0" fontId="3" fillId="2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wrapText="1"/>
    </xf>
  </cellXfs>
  <cellStyles count="3">
    <cellStyle name="Moeda" xfId="1" builtinId="4"/>
    <cellStyle name="Normal" xfId="0" builtinId="0"/>
    <cellStyle name="Texto Explicativo" xfId="2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view="pageBreakPreview" zoomScaleNormal="100" zoomScaleSheetLayoutView="100" workbookViewId="0">
      <selection activeCell="G24" sqref="G24"/>
    </sheetView>
  </sheetViews>
  <sheetFormatPr defaultRowHeight="12.75"/>
  <cols>
    <col min="1" max="1" width="11.5703125" style="1"/>
    <col min="2" max="3" width="9" style="1"/>
    <col min="4" max="4" width="10.140625" style="1"/>
    <col min="5" max="6" width="10.140625" style="1" customWidth="1"/>
    <col min="7" max="7" width="42.5703125" style="1" customWidth="1"/>
    <col min="8" max="9" width="10.140625" style="1"/>
    <col min="10" max="1025" width="9" style="1"/>
  </cols>
  <sheetData>
    <row r="1" spans="1:9" ht="15.75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>
      <c r="A2" s="54" t="s">
        <v>1</v>
      </c>
      <c r="B2" s="55" t="s">
        <v>2</v>
      </c>
      <c r="C2" s="55"/>
      <c r="D2" s="55"/>
      <c r="E2" s="2" t="s">
        <v>3</v>
      </c>
      <c r="F2" s="2" t="s">
        <v>4</v>
      </c>
      <c r="G2" s="2" t="s">
        <v>5</v>
      </c>
      <c r="H2" s="3" t="s">
        <v>6</v>
      </c>
      <c r="I2" s="4" t="s">
        <v>7</v>
      </c>
    </row>
    <row r="3" spans="1:9" ht="12.75" customHeight="1">
      <c r="A3" s="54"/>
      <c r="B3" s="56" t="s">
        <v>8</v>
      </c>
      <c r="C3" s="56"/>
      <c r="D3" s="56"/>
      <c r="E3" s="57" t="s">
        <v>9</v>
      </c>
      <c r="F3" s="58">
        <v>8000</v>
      </c>
      <c r="G3" s="5" t="s">
        <v>10</v>
      </c>
      <c r="H3" s="6">
        <v>2.46</v>
      </c>
      <c r="I3" s="6" t="str">
        <f t="shared" ref="I3:I17" si="0">IF(H3="","",(IF($C$20&lt;0.25,"N/A",IF(H3&lt;=($D$20+$B$20),H3,"Descartado"))))</f>
        <v>N/A</v>
      </c>
    </row>
    <row r="4" spans="1:9" ht="24">
      <c r="A4" s="54"/>
      <c r="B4" s="56"/>
      <c r="C4" s="56"/>
      <c r="D4" s="56"/>
      <c r="E4" s="57"/>
      <c r="F4" s="57"/>
      <c r="G4" s="7" t="s">
        <v>11</v>
      </c>
      <c r="H4" s="6">
        <v>1.84</v>
      </c>
      <c r="I4" s="6" t="str">
        <f t="shared" si="0"/>
        <v>N/A</v>
      </c>
    </row>
    <row r="5" spans="1:9" ht="24">
      <c r="A5" s="54"/>
      <c r="B5" s="56"/>
      <c r="C5" s="56"/>
      <c r="D5" s="56"/>
      <c r="E5" s="57"/>
      <c r="F5" s="57"/>
      <c r="G5" s="7" t="s">
        <v>12</v>
      </c>
      <c r="H5" s="6">
        <v>2.4700000000000002</v>
      </c>
      <c r="I5" s="6" t="str">
        <f t="shared" si="0"/>
        <v>N/A</v>
      </c>
    </row>
    <row r="6" spans="1:9">
      <c r="A6" s="54"/>
      <c r="B6" s="56"/>
      <c r="C6" s="56"/>
      <c r="D6" s="56"/>
      <c r="E6" s="57"/>
      <c r="F6" s="57"/>
      <c r="G6" s="5"/>
      <c r="H6" s="6"/>
      <c r="I6" s="6" t="str">
        <f t="shared" si="0"/>
        <v/>
      </c>
    </row>
    <row r="7" spans="1:9">
      <c r="A7" s="54"/>
      <c r="B7" s="56"/>
      <c r="C7" s="56"/>
      <c r="D7" s="56"/>
      <c r="E7" s="57"/>
      <c r="F7" s="57"/>
      <c r="G7" s="5"/>
      <c r="H7" s="6"/>
      <c r="I7" s="6" t="str">
        <f t="shared" si="0"/>
        <v/>
      </c>
    </row>
    <row r="8" spans="1:9">
      <c r="A8" s="54"/>
      <c r="B8" s="56"/>
      <c r="C8" s="56"/>
      <c r="D8" s="56"/>
      <c r="E8" s="57"/>
      <c r="F8" s="57"/>
      <c r="G8" s="5"/>
      <c r="H8" s="6"/>
      <c r="I8" s="6" t="str">
        <f t="shared" si="0"/>
        <v/>
      </c>
    </row>
    <row r="9" spans="1:9">
      <c r="A9" s="54"/>
      <c r="B9" s="56"/>
      <c r="C9" s="56"/>
      <c r="D9" s="56"/>
      <c r="E9" s="57"/>
      <c r="F9" s="57"/>
      <c r="G9" s="5"/>
      <c r="H9" s="6"/>
      <c r="I9" s="6" t="str">
        <f t="shared" si="0"/>
        <v/>
      </c>
    </row>
    <row r="10" spans="1:9">
      <c r="A10" s="54"/>
      <c r="B10" s="56"/>
      <c r="C10" s="56"/>
      <c r="D10" s="56"/>
      <c r="E10" s="57"/>
      <c r="F10" s="57"/>
      <c r="G10" s="5"/>
      <c r="H10" s="6"/>
      <c r="I10" s="6" t="str">
        <f t="shared" si="0"/>
        <v/>
      </c>
    </row>
    <row r="11" spans="1:9">
      <c r="A11" s="54"/>
      <c r="B11" s="56"/>
      <c r="C11" s="56"/>
      <c r="D11" s="56"/>
      <c r="E11" s="57"/>
      <c r="F11" s="57"/>
      <c r="G11" s="5"/>
      <c r="H11" s="6"/>
      <c r="I11" s="6" t="str">
        <f t="shared" si="0"/>
        <v/>
      </c>
    </row>
    <row r="12" spans="1:9">
      <c r="A12" s="54"/>
      <c r="B12" s="56"/>
      <c r="C12" s="56"/>
      <c r="D12" s="56"/>
      <c r="E12" s="57"/>
      <c r="F12" s="57"/>
      <c r="G12" s="5"/>
      <c r="H12" s="6"/>
      <c r="I12" s="6" t="str">
        <f t="shared" si="0"/>
        <v/>
      </c>
    </row>
    <row r="13" spans="1:9">
      <c r="A13" s="54"/>
      <c r="B13" s="56"/>
      <c r="C13" s="56"/>
      <c r="D13" s="56"/>
      <c r="E13" s="57"/>
      <c r="F13" s="57"/>
      <c r="G13" s="5"/>
      <c r="H13" s="6"/>
      <c r="I13" s="6" t="str">
        <f t="shared" si="0"/>
        <v/>
      </c>
    </row>
    <row r="14" spans="1:9">
      <c r="A14" s="54"/>
      <c r="B14" s="56"/>
      <c r="C14" s="56"/>
      <c r="D14" s="56"/>
      <c r="E14" s="57"/>
      <c r="F14" s="57"/>
      <c r="G14" s="5"/>
      <c r="H14" s="6"/>
      <c r="I14" s="6" t="str">
        <f t="shared" si="0"/>
        <v/>
      </c>
    </row>
    <row r="15" spans="1:9">
      <c r="A15" s="54"/>
      <c r="B15" s="56"/>
      <c r="C15" s="56"/>
      <c r="D15" s="56"/>
      <c r="E15" s="57"/>
      <c r="F15" s="57"/>
      <c r="G15" s="5"/>
      <c r="H15" s="6"/>
      <c r="I15" s="6" t="str">
        <f t="shared" si="0"/>
        <v/>
      </c>
    </row>
    <row r="16" spans="1:9">
      <c r="A16" s="54"/>
      <c r="B16" s="56"/>
      <c r="C16" s="56"/>
      <c r="D16" s="56"/>
      <c r="E16" s="57"/>
      <c r="F16" s="57"/>
      <c r="G16" s="5"/>
      <c r="H16" s="6"/>
      <c r="I16" s="6" t="str">
        <f t="shared" si="0"/>
        <v/>
      </c>
    </row>
    <row r="17" spans="1:9">
      <c r="A17" s="54"/>
      <c r="B17" s="56"/>
      <c r="C17" s="56"/>
      <c r="D17" s="56"/>
      <c r="E17" s="57"/>
      <c r="F17" s="57"/>
      <c r="G17" s="5"/>
      <c r="H17" s="6"/>
      <c r="I17" s="6" t="str">
        <f t="shared" si="0"/>
        <v/>
      </c>
    </row>
    <row r="18" spans="1:9">
      <c r="A18" s="8"/>
      <c r="B18" s="9"/>
      <c r="C18" s="9"/>
      <c r="D18" s="9"/>
      <c r="E18" s="10"/>
      <c r="F18" s="10"/>
      <c r="G18" s="11"/>
      <c r="H18" s="12"/>
      <c r="I18" s="12"/>
    </row>
    <row r="19" spans="1:9" ht="38.25">
      <c r="A19" s="13"/>
      <c r="B19" s="3" t="s">
        <v>13</v>
      </c>
      <c r="C19" s="14" t="s">
        <v>14</v>
      </c>
      <c r="D19" s="15" t="s">
        <v>15</v>
      </c>
      <c r="E19" s="16" t="s">
        <v>16</v>
      </c>
      <c r="F19" s="15" t="s">
        <v>17</v>
      </c>
      <c r="G19" s="17"/>
      <c r="H19" s="18"/>
      <c r="I19" s="18"/>
    </row>
    <row r="20" spans="1:9">
      <c r="A20" s="19"/>
      <c r="B20" s="20">
        <f>IF(H23&lt;2,"N/A",(STDEV(H3:H17)))</f>
        <v>0.36087855759706028</v>
      </c>
      <c r="C20" s="21">
        <f>IF(H23&lt;2,"N/A",(B20/D20))</f>
        <v>0.15991664295290708</v>
      </c>
      <c r="D20" s="22">
        <f>AVERAGE(H3:H17)</f>
        <v>2.2566666666666664</v>
      </c>
      <c r="E20" s="23" t="str">
        <f>IF(H23&lt;2,"N/A",(IF(C20&lt;=0.25,"N/A",AVERAGE(I3:I17))))</f>
        <v>N/A</v>
      </c>
      <c r="F20" s="22">
        <f>MEDIAN(H3:H17)</f>
        <v>2.46</v>
      </c>
      <c r="G20" s="24"/>
      <c r="H20" s="25"/>
      <c r="I20" s="25"/>
    </row>
    <row r="21" spans="1:9">
      <c r="A21" s="26"/>
      <c r="B21" s="27"/>
      <c r="C21" s="27"/>
      <c r="D21" s="27"/>
      <c r="E21" s="27"/>
      <c r="F21" s="27"/>
      <c r="G21" s="28"/>
      <c r="H21" s="28"/>
      <c r="I21" s="28"/>
    </row>
    <row r="22" spans="1:9">
      <c r="A22"/>
      <c r="B22" s="50" t="s">
        <v>18</v>
      </c>
      <c r="C22" s="50"/>
      <c r="D22" s="51">
        <f>IF(C20&lt;=0.25,D20,MIN(E20:F20))</f>
        <v>2.2566666666666664</v>
      </c>
      <c r="E22" s="51"/>
      <c r="F22"/>
      <c r="G22"/>
      <c r="H22"/>
      <c r="I22"/>
    </row>
    <row r="23" spans="1:9">
      <c r="A23"/>
      <c r="B23" s="50" t="s">
        <v>19</v>
      </c>
      <c r="C23" s="50"/>
      <c r="D23" s="51">
        <f>ROUND(D22,2)*F3</f>
        <v>18080</v>
      </c>
      <c r="E23" s="51"/>
      <c r="F23"/>
      <c r="G23" s="29" t="s">
        <v>20</v>
      </c>
      <c r="H23" s="30">
        <f>COUNT(H3:H17)</f>
        <v>3</v>
      </c>
      <c r="I23"/>
    </row>
    <row r="24" spans="1:9">
      <c r="A24"/>
      <c r="B24" s="31"/>
      <c r="C24" s="31"/>
      <c r="D24" s="25"/>
      <c r="E24" s="25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 s="52" t="s">
        <v>21</v>
      </c>
      <c r="B26" s="52"/>
      <c r="C26" s="52"/>
      <c r="D26" s="52"/>
      <c r="E26" s="52"/>
      <c r="F26" s="52"/>
      <c r="G26" s="52"/>
      <c r="H26" s="52"/>
      <c r="I26" s="52"/>
    </row>
    <row r="27" spans="1:9">
      <c r="A27" s="48" t="s">
        <v>22</v>
      </c>
      <c r="B27" s="48"/>
      <c r="C27" s="48"/>
      <c r="D27" s="48"/>
      <c r="E27" s="48"/>
      <c r="F27" s="48"/>
      <c r="G27" s="48"/>
      <c r="H27" s="48"/>
      <c r="I27" s="48"/>
    </row>
    <row r="28" spans="1:9">
      <c r="A28" s="48" t="s">
        <v>23</v>
      </c>
      <c r="B28" s="48"/>
      <c r="C28" s="48"/>
      <c r="D28" s="48"/>
      <c r="E28" s="48"/>
      <c r="F28" s="48"/>
      <c r="G28" s="48"/>
      <c r="H28" s="48"/>
      <c r="I28" s="48"/>
    </row>
    <row r="29" spans="1:9" ht="25.5" customHeight="1">
      <c r="A29" s="49" t="s">
        <v>24</v>
      </c>
      <c r="B29" s="49"/>
      <c r="C29" s="49"/>
      <c r="D29" s="49"/>
      <c r="E29" s="49"/>
      <c r="F29" s="49"/>
      <c r="G29" s="49"/>
      <c r="H29" s="49"/>
      <c r="I29" s="49"/>
    </row>
    <row r="30" spans="1:9">
      <c r="A30" s="48" t="s">
        <v>25</v>
      </c>
      <c r="B30" s="48"/>
      <c r="C30" s="48"/>
      <c r="D30" s="48"/>
      <c r="E30" s="48"/>
      <c r="F30" s="48"/>
      <c r="G30" s="48"/>
      <c r="H30" s="48"/>
      <c r="I30" s="48"/>
    </row>
    <row r="31" spans="1:9">
      <c r="A31" s="48" t="s">
        <v>26</v>
      </c>
      <c r="B31" s="48"/>
      <c r="C31" s="48"/>
      <c r="D31" s="48"/>
      <c r="E31" s="48"/>
      <c r="F31" s="48"/>
      <c r="G31" s="48"/>
      <c r="H31" s="48"/>
      <c r="I31" s="48"/>
    </row>
    <row r="32" spans="1:9" ht="25.5" customHeight="1">
      <c r="A32" s="47" t="s">
        <v>27</v>
      </c>
      <c r="B32" s="47"/>
      <c r="C32" s="47"/>
      <c r="D32" s="47"/>
      <c r="E32" s="47"/>
      <c r="F32" s="47"/>
      <c r="G32" s="47"/>
      <c r="H32" s="47"/>
      <c r="I32" s="47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32:I32"/>
    <mergeCell ref="A27:I27"/>
    <mergeCell ref="A28:I28"/>
    <mergeCell ref="A29:I29"/>
    <mergeCell ref="A30:I30"/>
    <mergeCell ref="A31:I31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zoomScaleNormal="100" workbookViewId="0">
      <selection activeCell="G24" sqref="G24"/>
    </sheetView>
  </sheetViews>
  <sheetFormatPr defaultRowHeight="12.75"/>
  <cols>
    <col min="1" max="1" width="11.5703125" style="1"/>
    <col min="2" max="3" width="9" style="1"/>
    <col min="4" max="4" width="10.140625" style="1"/>
    <col min="5" max="5" width="9" style="1"/>
    <col min="6" max="6" width="10.140625" style="1"/>
    <col min="7" max="7" width="38.7109375" style="1"/>
    <col min="8" max="8" width="10.140625" style="1"/>
    <col min="9" max="9" width="10.140625" style="1" customWidth="1"/>
    <col min="10" max="1025" width="9" style="1"/>
  </cols>
  <sheetData>
    <row r="1" spans="1:9" ht="15.75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>
      <c r="A2" s="54" t="s">
        <v>65</v>
      </c>
      <c r="B2" s="55" t="s">
        <v>2</v>
      </c>
      <c r="C2" s="55"/>
      <c r="D2" s="55"/>
      <c r="E2" s="2" t="s">
        <v>3</v>
      </c>
      <c r="F2" s="2" t="s">
        <v>4</v>
      </c>
      <c r="G2" s="2" t="s">
        <v>5</v>
      </c>
      <c r="H2" s="3" t="s">
        <v>6</v>
      </c>
      <c r="I2" s="4" t="s">
        <v>7</v>
      </c>
    </row>
    <row r="3" spans="1:9" ht="12.75" customHeight="1">
      <c r="A3" s="54"/>
      <c r="B3" s="56" t="s">
        <v>66</v>
      </c>
      <c r="C3" s="56"/>
      <c r="D3" s="56"/>
      <c r="E3" s="57" t="s">
        <v>52</v>
      </c>
      <c r="F3" s="59">
        <v>600</v>
      </c>
      <c r="G3" s="32" t="s">
        <v>56</v>
      </c>
      <c r="H3" s="6">
        <v>1.54</v>
      </c>
      <c r="I3" s="6">
        <f t="shared" ref="I3:I17" si="0">IF(H3="","",(IF($C$20&lt;0.25,"N/A",IF(H3&lt;=($D$20+$B$20),H3,"Descartado"))))</f>
        <v>1.54</v>
      </c>
    </row>
    <row r="4" spans="1:9">
      <c r="A4" s="54"/>
      <c r="B4" s="56"/>
      <c r="C4" s="56"/>
      <c r="D4" s="56"/>
      <c r="E4" s="57"/>
      <c r="F4" s="57"/>
      <c r="G4" s="5" t="s">
        <v>60</v>
      </c>
      <c r="H4" s="6">
        <v>0.69</v>
      </c>
      <c r="I4" s="6">
        <f t="shared" si="0"/>
        <v>0.69</v>
      </c>
    </row>
    <row r="5" spans="1:9">
      <c r="A5" s="54"/>
      <c r="B5" s="56"/>
      <c r="C5" s="56"/>
      <c r="D5" s="56"/>
      <c r="E5" s="57"/>
      <c r="F5" s="57"/>
      <c r="G5" s="5" t="s">
        <v>67</v>
      </c>
      <c r="H5" s="6">
        <v>1.95</v>
      </c>
      <c r="I5" s="6">
        <f t="shared" si="0"/>
        <v>1.95</v>
      </c>
    </row>
    <row r="6" spans="1:9">
      <c r="A6" s="54"/>
      <c r="B6" s="56"/>
      <c r="C6" s="56"/>
      <c r="D6" s="56"/>
      <c r="E6" s="57"/>
      <c r="F6" s="57"/>
      <c r="G6" s="5" t="s">
        <v>34</v>
      </c>
      <c r="H6" s="6">
        <v>1.79</v>
      </c>
      <c r="I6" s="6">
        <f t="shared" si="0"/>
        <v>1.79</v>
      </c>
    </row>
    <row r="7" spans="1:9">
      <c r="A7" s="54"/>
      <c r="B7" s="56"/>
      <c r="C7" s="56"/>
      <c r="D7" s="56"/>
      <c r="E7" s="57"/>
      <c r="F7" s="57"/>
      <c r="G7" s="5"/>
      <c r="H7" s="6"/>
      <c r="I7" s="6" t="str">
        <f t="shared" si="0"/>
        <v/>
      </c>
    </row>
    <row r="8" spans="1:9">
      <c r="A8" s="54"/>
      <c r="B8" s="56"/>
      <c r="C8" s="56"/>
      <c r="D8" s="56"/>
      <c r="E8" s="57"/>
      <c r="F8" s="57"/>
      <c r="G8" s="5"/>
      <c r="H8" s="6"/>
      <c r="I8" s="6" t="str">
        <f t="shared" si="0"/>
        <v/>
      </c>
    </row>
    <row r="9" spans="1:9">
      <c r="A9" s="54"/>
      <c r="B9" s="56"/>
      <c r="C9" s="56"/>
      <c r="D9" s="56"/>
      <c r="E9" s="57"/>
      <c r="F9" s="57"/>
      <c r="G9" s="5"/>
      <c r="H9" s="6"/>
      <c r="I9" s="6" t="str">
        <f t="shared" si="0"/>
        <v/>
      </c>
    </row>
    <row r="10" spans="1:9">
      <c r="A10" s="54"/>
      <c r="B10" s="56"/>
      <c r="C10" s="56"/>
      <c r="D10" s="56"/>
      <c r="E10" s="57"/>
      <c r="F10" s="57"/>
      <c r="G10" s="5"/>
      <c r="H10" s="6"/>
      <c r="I10" s="6" t="str">
        <f t="shared" si="0"/>
        <v/>
      </c>
    </row>
    <row r="11" spans="1:9">
      <c r="A11" s="54"/>
      <c r="B11" s="56"/>
      <c r="C11" s="56"/>
      <c r="D11" s="56"/>
      <c r="E11" s="57"/>
      <c r="F11" s="57"/>
      <c r="G11" s="5"/>
      <c r="H11" s="6"/>
      <c r="I11" s="6" t="str">
        <f t="shared" si="0"/>
        <v/>
      </c>
    </row>
    <row r="12" spans="1:9">
      <c r="A12" s="54"/>
      <c r="B12" s="56"/>
      <c r="C12" s="56"/>
      <c r="D12" s="56"/>
      <c r="E12" s="57"/>
      <c r="F12" s="57"/>
      <c r="G12" s="5"/>
      <c r="H12" s="6"/>
      <c r="I12" s="6" t="str">
        <f t="shared" si="0"/>
        <v/>
      </c>
    </row>
    <row r="13" spans="1:9">
      <c r="A13" s="54"/>
      <c r="B13" s="56"/>
      <c r="C13" s="56"/>
      <c r="D13" s="56"/>
      <c r="E13" s="57"/>
      <c r="F13" s="57"/>
      <c r="G13" s="5"/>
      <c r="H13" s="6"/>
      <c r="I13" s="6" t="str">
        <f t="shared" si="0"/>
        <v/>
      </c>
    </row>
    <row r="14" spans="1:9">
      <c r="A14" s="54"/>
      <c r="B14" s="56"/>
      <c r="C14" s="56"/>
      <c r="D14" s="56"/>
      <c r="E14" s="57"/>
      <c r="F14" s="57"/>
      <c r="G14" s="5"/>
      <c r="H14" s="6"/>
      <c r="I14" s="6" t="str">
        <f t="shared" si="0"/>
        <v/>
      </c>
    </row>
    <row r="15" spans="1:9">
      <c r="A15" s="54"/>
      <c r="B15" s="56"/>
      <c r="C15" s="56"/>
      <c r="D15" s="56"/>
      <c r="E15" s="57"/>
      <c r="F15" s="57"/>
      <c r="G15" s="5"/>
      <c r="H15" s="6"/>
      <c r="I15" s="6" t="str">
        <f t="shared" si="0"/>
        <v/>
      </c>
    </row>
    <row r="16" spans="1:9">
      <c r="A16" s="54"/>
      <c r="B16" s="56"/>
      <c r="C16" s="56"/>
      <c r="D16" s="56"/>
      <c r="E16" s="57"/>
      <c r="F16" s="57"/>
      <c r="G16" s="5"/>
      <c r="H16" s="6"/>
      <c r="I16" s="6" t="str">
        <f t="shared" si="0"/>
        <v/>
      </c>
    </row>
    <row r="17" spans="1:9">
      <c r="A17" s="54"/>
      <c r="B17" s="56"/>
      <c r="C17" s="56"/>
      <c r="D17" s="56"/>
      <c r="E17" s="57"/>
      <c r="F17" s="57"/>
      <c r="G17" s="5"/>
      <c r="H17" s="6"/>
      <c r="I17" s="6" t="str">
        <f t="shared" si="0"/>
        <v/>
      </c>
    </row>
    <row r="18" spans="1:9">
      <c r="A18" s="8"/>
      <c r="B18" s="9"/>
      <c r="C18" s="9"/>
      <c r="D18" s="9"/>
      <c r="E18" s="10"/>
      <c r="F18" s="10"/>
      <c r="G18" s="11"/>
      <c r="H18" s="12"/>
      <c r="I18" s="12"/>
    </row>
    <row r="19" spans="1:9" ht="38.25">
      <c r="A19" s="13"/>
      <c r="B19" s="3" t="s">
        <v>13</v>
      </c>
      <c r="C19" s="14" t="s">
        <v>14</v>
      </c>
      <c r="D19" s="15" t="s">
        <v>15</v>
      </c>
      <c r="E19" s="16" t="s">
        <v>16</v>
      </c>
      <c r="F19" s="15" t="s">
        <v>17</v>
      </c>
      <c r="G19" s="17"/>
      <c r="H19" s="18"/>
      <c r="I19" s="18"/>
    </row>
    <row r="20" spans="1:9">
      <c r="A20" s="19"/>
      <c r="B20" s="20">
        <f>IF(H23&lt;2,"N/A",(STDEV(H3:H17)))</f>
        <v>0.56097385559994439</v>
      </c>
      <c r="C20" s="21">
        <f>IF(H23&lt;2,"N/A",(B20/D20))</f>
        <v>0.37586187979895774</v>
      </c>
      <c r="D20" s="22">
        <f>AVERAGE(H3:H17)</f>
        <v>1.4924999999999999</v>
      </c>
      <c r="E20" s="23">
        <f>IF(H23&lt;2,"N/A",(IF(C20&lt;=0.25,"N/A",AVERAGE(I3:I17))))</f>
        <v>1.4924999999999999</v>
      </c>
      <c r="F20" s="22">
        <f>MEDIAN(H3:H17)</f>
        <v>1.665</v>
      </c>
      <c r="G20" s="24"/>
      <c r="H20" s="25"/>
      <c r="I20" s="25"/>
    </row>
    <row r="21" spans="1:9">
      <c r="A21" s="26"/>
      <c r="B21" s="27"/>
      <c r="C21" s="27"/>
      <c r="D21" s="27"/>
      <c r="E21" s="27"/>
      <c r="F21" s="27"/>
      <c r="G21" s="28"/>
      <c r="H21" s="28"/>
      <c r="I21" s="28"/>
    </row>
    <row r="22" spans="1:9">
      <c r="A22"/>
      <c r="B22" s="50" t="s">
        <v>18</v>
      </c>
      <c r="C22" s="50"/>
      <c r="D22" s="51">
        <f>IF(C20&lt;=0.25,D20,MIN(E20:F20))</f>
        <v>1.4924999999999999</v>
      </c>
      <c r="E22" s="51"/>
      <c r="F22"/>
      <c r="G22"/>
      <c r="H22"/>
      <c r="I22"/>
    </row>
    <row r="23" spans="1:9">
      <c r="A23"/>
      <c r="B23" s="50" t="s">
        <v>19</v>
      </c>
      <c r="C23" s="50"/>
      <c r="D23" s="51">
        <f>ROUND(D22,2)*F3</f>
        <v>894</v>
      </c>
      <c r="E23" s="51"/>
      <c r="F23"/>
      <c r="G23" s="29" t="s">
        <v>20</v>
      </c>
      <c r="H23" s="30">
        <f>COUNT(H3:H17)</f>
        <v>4</v>
      </c>
      <c r="I23"/>
    </row>
    <row r="24" spans="1:9">
      <c r="A24"/>
      <c r="B24" s="31"/>
      <c r="C24" s="31"/>
      <c r="D24" s="25"/>
      <c r="E24" s="25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 s="52" t="s">
        <v>21</v>
      </c>
      <c r="B26" s="52"/>
      <c r="C26" s="52"/>
      <c r="D26" s="52"/>
      <c r="E26" s="52"/>
      <c r="F26" s="52"/>
      <c r="G26" s="52"/>
      <c r="H26" s="52"/>
      <c r="I26" s="52"/>
    </row>
    <row r="27" spans="1:9">
      <c r="A27" s="48" t="s">
        <v>22</v>
      </c>
      <c r="B27" s="48"/>
      <c r="C27" s="48"/>
      <c r="D27" s="48"/>
      <c r="E27" s="48"/>
      <c r="F27" s="48"/>
      <c r="G27" s="48"/>
      <c r="H27" s="48"/>
      <c r="I27" s="48"/>
    </row>
    <row r="28" spans="1:9">
      <c r="A28" s="48" t="s">
        <v>23</v>
      </c>
      <c r="B28" s="48"/>
      <c r="C28" s="48"/>
      <c r="D28" s="48"/>
      <c r="E28" s="48"/>
      <c r="F28" s="48"/>
      <c r="G28" s="48"/>
      <c r="H28" s="48"/>
      <c r="I28" s="48"/>
    </row>
    <row r="29" spans="1:9" ht="25.5" customHeight="1">
      <c r="A29" s="49" t="s">
        <v>24</v>
      </c>
      <c r="B29" s="49"/>
      <c r="C29" s="49"/>
      <c r="D29" s="49"/>
      <c r="E29" s="49"/>
      <c r="F29" s="49"/>
      <c r="G29" s="49"/>
      <c r="H29" s="49"/>
      <c r="I29" s="49"/>
    </row>
    <row r="30" spans="1:9">
      <c r="A30" s="48" t="s">
        <v>25</v>
      </c>
      <c r="B30" s="48"/>
      <c r="C30" s="48"/>
      <c r="D30" s="48"/>
      <c r="E30" s="48"/>
      <c r="F30" s="48"/>
      <c r="G30" s="48"/>
      <c r="H30" s="48"/>
      <c r="I30" s="48"/>
    </row>
    <row r="31" spans="1:9">
      <c r="A31" s="48" t="s">
        <v>26</v>
      </c>
      <c r="B31" s="48"/>
      <c r="C31" s="48"/>
      <c r="D31" s="48"/>
      <c r="E31" s="48"/>
      <c r="F31" s="48"/>
      <c r="G31" s="48"/>
      <c r="H31" s="48"/>
      <c r="I31" s="48"/>
    </row>
    <row r="32" spans="1:9" ht="25.5" customHeight="1">
      <c r="A32" s="47" t="s">
        <v>27</v>
      </c>
      <c r="B32" s="47"/>
      <c r="C32" s="47"/>
      <c r="D32" s="47"/>
      <c r="E32" s="47"/>
      <c r="F32" s="47"/>
      <c r="G32" s="47"/>
      <c r="H32" s="47"/>
      <c r="I32" s="47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32:I32"/>
    <mergeCell ref="A27:I27"/>
    <mergeCell ref="A28:I28"/>
    <mergeCell ref="A29:I29"/>
    <mergeCell ref="A30:I30"/>
    <mergeCell ref="A31:I31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view="pageBreakPreview" zoomScaleNormal="100" zoomScaleSheetLayoutView="100" workbookViewId="0">
      <selection activeCell="G24" sqref="G24"/>
    </sheetView>
  </sheetViews>
  <sheetFormatPr defaultRowHeight="12.75"/>
  <cols>
    <col min="1" max="1" width="11.5703125" style="1"/>
    <col min="2" max="3" width="9" style="1"/>
    <col min="4" max="4" width="10.140625" style="1"/>
    <col min="5" max="5" width="9" style="1"/>
    <col min="6" max="6" width="10.140625" style="1"/>
    <col min="7" max="7" width="38.7109375" style="1"/>
    <col min="8" max="9" width="10.140625" style="1"/>
    <col min="10" max="1025" width="9" style="1"/>
  </cols>
  <sheetData>
    <row r="1" spans="1:9" ht="15.75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>
      <c r="A2" s="54" t="s">
        <v>68</v>
      </c>
      <c r="B2" s="55" t="s">
        <v>2</v>
      </c>
      <c r="C2" s="55"/>
      <c r="D2" s="55"/>
      <c r="E2" s="2" t="s">
        <v>3</v>
      </c>
      <c r="F2" s="2" t="s">
        <v>4</v>
      </c>
      <c r="G2" s="2" t="s">
        <v>5</v>
      </c>
      <c r="H2" s="3" t="s">
        <v>6</v>
      </c>
      <c r="I2" s="4" t="s">
        <v>7</v>
      </c>
    </row>
    <row r="3" spans="1:9" ht="12.75" customHeight="1">
      <c r="A3" s="54"/>
      <c r="B3" s="56" t="s">
        <v>69</v>
      </c>
      <c r="C3" s="56"/>
      <c r="D3" s="56"/>
      <c r="E3" s="57" t="s">
        <v>52</v>
      </c>
      <c r="F3" s="59">
        <v>600</v>
      </c>
      <c r="G3" s="32" t="s">
        <v>56</v>
      </c>
      <c r="H3" s="6">
        <v>1.54</v>
      </c>
      <c r="I3" s="6" t="str">
        <f t="shared" ref="I3:I17" si="0">IF(H3="","",(IF($C$20&lt;0.25,"N/A",IF(H3&lt;=($D$20+$B$20),H3,"Descartado"))))</f>
        <v>N/A</v>
      </c>
    </row>
    <row r="4" spans="1:9">
      <c r="A4" s="54"/>
      <c r="B4" s="56"/>
      <c r="C4" s="56"/>
      <c r="D4" s="56"/>
      <c r="E4" s="57"/>
      <c r="F4" s="57"/>
      <c r="G4" s="5" t="s">
        <v>70</v>
      </c>
      <c r="H4" s="6">
        <v>1.25</v>
      </c>
      <c r="I4" s="6" t="str">
        <f t="shared" si="0"/>
        <v>N/A</v>
      </c>
    </row>
    <row r="5" spans="1:9">
      <c r="A5" s="54"/>
      <c r="B5" s="56"/>
      <c r="C5" s="56"/>
      <c r="D5" s="56"/>
      <c r="E5" s="57"/>
      <c r="F5" s="57"/>
      <c r="G5" s="5" t="s">
        <v>67</v>
      </c>
      <c r="H5" s="6">
        <v>1.65</v>
      </c>
      <c r="I5" s="6" t="str">
        <f t="shared" si="0"/>
        <v>N/A</v>
      </c>
    </row>
    <row r="6" spans="1:9">
      <c r="A6" s="54"/>
      <c r="B6" s="56"/>
      <c r="C6" s="56"/>
      <c r="D6" s="56"/>
      <c r="E6" s="57"/>
      <c r="F6" s="57"/>
      <c r="G6" s="5" t="s">
        <v>34</v>
      </c>
      <c r="H6" s="6">
        <v>1.79</v>
      </c>
      <c r="I6" s="6" t="str">
        <f t="shared" si="0"/>
        <v>N/A</v>
      </c>
    </row>
    <row r="7" spans="1:9">
      <c r="A7" s="54"/>
      <c r="B7" s="56"/>
      <c r="C7" s="56"/>
      <c r="D7" s="56"/>
      <c r="E7" s="57"/>
      <c r="F7" s="57"/>
      <c r="G7" s="5"/>
      <c r="H7" s="6"/>
      <c r="I7" s="6" t="str">
        <f t="shared" si="0"/>
        <v/>
      </c>
    </row>
    <row r="8" spans="1:9">
      <c r="A8" s="54"/>
      <c r="B8" s="56"/>
      <c r="C8" s="56"/>
      <c r="D8" s="56"/>
      <c r="E8" s="57"/>
      <c r="F8" s="57"/>
      <c r="G8" s="5"/>
      <c r="H8" s="6"/>
      <c r="I8" s="6" t="str">
        <f t="shared" si="0"/>
        <v/>
      </c>
    </row>
    <row r="9" spans="1:9">
      <c r="A9" s="54"/>
      <c r="B9" s="56"/>
      <c r="C9" s="56"/>
      <c r="D9" s="56"/>
      <c r="E9" s="57"/>
      <c r="F9" s="57"/>
      <c r="G9" s="5"/>
      <c r="H9" s="6"/>
      <c r="I9" s="6" t="str">
        <f t="shared" si="0"/>
        <v/>
      </c>
    </row>
    <row r="10" spans="1:9">
      <c r="A10" s="54"/>
      <c r="B10" s="56"/>
      <c r="C10" s="56"/>
      <c r="D10" s="56"/>
      <c r="E10" s="57"/>
      <c r="F10" s="57"/>
      <c r="G10" s="5"/>
      <c r="H10" s="6"/>
      <c r="I10" s="6" t="str">
        <f t="shared" si="0"/>
        <v/>
      </c>
    </row>
    <row r="11" spans="1:9">
      <c r="A11" s="54"/>
      <c r="B11" s="56"/>
      <c r="C11" s="56"/>
      <c r="D11" s="56"/>
      <c r="E11" s="57"/>
      <c r="F11" s="57"/>
      <c r="G11" s="5"/>
      <c r="H11" s="6"/>
      <c r="I11" s="6" t="str">
        <f t="shared" si="0"/>
        <v/>
      </c>
    </row>
    <row r="12" spans="1:9">
      <c r="A12" s="54"/>
      <c r="B12" s="56"/>
      <c r="C12" s="56"/>
      <c r="D12" s="56"/>
      <c r="E12" s="57"/>
      <c r="F12" s="57"/>
      <c r="G12" s="5"/>
      <c r="H12" s="6"/>
      <c r="I12" s="6" t="str">
        <f t="shared" si="0"/>
        <v/>
      </c>
    </row>
    <row r="13" spans="1:9">
      <c r="A13" s="54"/>
      <c r="B13" s="56"/>
      <c r="C13" s="56"/>
      <c r="D13" s="56"/>
      <c r="E13" s="57"/>
      <c r="F13" s="57"/>
      <c r="G13" s="5"/>
      <c r="H13" s="6"/>
      <c r="I13" s="6" t="str">
        <f t="shared" si="0"/>
        <v/>
      </c>
    </row>
    <row r="14" spans="1:9">
      <c r="A14" s="54"/>
      <c r="B14" s="56"/>
      <c r="C14" s="56"/>
      <c r="D14" s="56"/>
      <c r="E14" s="57"/>
      <c r="F14" s="57"/>
      <c r="G14" s="5"/>
      <c r="H14" s="6"/>
      <c r="I14" s="6" t="str">
        <f t="shared" si="0"/>
        <v/>
      </c>
    </row>
    <row r="15" spans="1:9">
      <c r="A15" s="54"/>
      <c r="B15" s="56"/>
      <c r="C15" s="56"/>
      <c r="D15" s="56"/>
      <c r="E15" s="57"/>
      <c r="F15" s="57"/>
      <c r="G15" s="5"/>
      <c r="H15" s="6"/>
      <c r="I15" s="6" t="str">
        <f t="shared" si="0"/>
        <v/>
      </c>
    </row>
    <row r="16" spans="1:9">
      <c r="A16" s="54"/>
      <c r="B16" s="56"/>
      <c r="C16" s="56"/>
      <c r="D16" s="56"/>
      <c r="E16" s="57"/>
      <c r="F16" s="57"/>
      <c r="G16" s="5"/>
      <c r="H16" s="6"/>
      <c r="I16" s="6" t="str">
        <f t="shared" si="0"/>
        <v/>
      </c>
    </row>
    <row r="17" spans="1:9">
      <c r="A17" s="54"/>
      <c r="B17" s="56"/>
      <c r="C17" s="56"/>
      <c r="D17" s="56"/>
      <c r="E17" s="57"/>
      <c r="F17" s="57"/>
      <c r="G17" s="5"/>
      <c r="H17" s="6"/>
      <c r="I17" s="6" t="str">
        <f t="shared" si="0"/>
        <v/>
      </c>
    </row>
    <row r="18" spans="1:9">
      <c r="A18" s="8"/>
      <c r="B18" s="9"/>
      <c r="C18" s="9"/>
      <c r="D18" s="9"/>
      <c r="E18" s="10"/>
      <c r="F18" s="10"/>
      <c r="G18" s="11"/>
      <c r="H18" s="12"/>
      <c r="I18" s="12"/>
    </row>
    <row r="19" spans="1:9" ht="38.25">
      <c r="A19" s="13"/>
      <c r="B19" s="3" t="s">
        <v>13</v>
      </c>
      <c r="C19" s="14" t="s">
        <v>14</v>
      </c>
      <c r="D19" s="15" t="s">
        <v>15</v>
      </c>
      <c r="E19" s="16" t="s">
        <v>16</v>
      </c>
      <c r="F19" s="15" t="s">
        <v>17</v>
      </c>
      <c r="G19" s="17"/>
      <c r="H19" s="18"/>
      <c r="I19" s="18"/>
    </row>
    <row r="20" spans="1:9">
      <c r="A20" s="19"/>
      <c r="B20" s="20">
        <f>IF(H23&lt;2,"N/A",(STDEV(H3:H17)))</f>
        <v>0.22911059920192953</v>
      </c>
      <c r="C20" s="21">
        <f>IF(H23&lt;2,"N/A",(B20/D20))</f>
        <v>0.14710150831584562</v>
      </c>
      <c r="D20" s="22">
        <f>AVERAGE(H3:H17)</f>
        <v>1.5574999999999999</v>
      </c>
      <c r="E20" s="23" t="str">
        <f>IF(H23&lt;2,"N/A",(IF(C20&lt;=0.25,"N/A",AVERAGE(I3:I17))))</f>
        <v>N/A</v>
      </c>
      <c r="F20" s="22">
        <f>MEDIAN(H3:H17)</f>
        <v>1.595</v>
      </c>
      <c r="G20" s="24"/>
      <c r="H20" s="25"/>
      <c r="I20" s="25"/>
    </row>
    <row r="21" spans="1:9">
      <c r="A21" s="26"/>
      <c r="B21" s="27"/>
      <c r="C21" s="27"/>
      <c r="D21" s="27"/>
      <c r="E21" s="27"/>
      <c r="F21" s="27"/>
      <c r="G21" s="28"/>
      <c r="H21" s="28"/>
      <c r="I21" s="28"/>
    </row>
    <row r="22" spans="1:9">
      <c r="A22"/>
      <c r="B22" s="50" t="s">
        <v>18</v>
      </c>
      <c r="C22" s="50"/>
      <c r="D22" s="51">
        <f>IF(C20&lt;=0.25,D20,MIN(E20:F20))</f>
        <v>1.5574999999999999</v>
      </c>
      <c r="E22" s="51"/>
      <c r="F22"/>
      <c r="G22"/>
      <c r="H22"/>
      <c r="I22"/>
    </row>
    <row r="23" spans="1:9">
      <c r="A23"/>
      <c r="B23" s="50" t="s">
        <v>19</v>
      </c>
      <c r="C23" s="50"/>
      <c r="D23" s="51">
        <f>ROUND(D22,2)*F3</f>
        <v>936</v>
      </c>
      <c r="E23" s="51"/>
      <c r="F23"/>
      <c r="G23" s="29" t="s">
        <v>20</v>
      </c>
      <c r="H23" s="30">
        <f>COUNT(H3:H17)</f>
        <v>4</v>
      </c>
      <c r="I23"/>
    </row>
    <row r="24" spans="1:9">
      <c r="A24"/>
      <c r="B24" s="31"/>
      <c r="C24" s="31"/>
      <c r="D24" s="25"/>
      <c r="E24" s="25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 s="52" t="s">
        <v>21</v>
      </c>
      <c r="B26" s="52"/>
      <c r="C26" s="52"/>
      <c r="D26" s="52"/>
      <c r="E26" s="52"/>
      <c r="F26" s="52"/>
      <c r="G26" s="52"/>
      <c r="H26" s="52"/>
      <c r="I26" s="52"/>
    </row>
    <row r="27" spans="1:9">
      <c r="A27" s="48" t="s">
        <v>22</v>
      </c>
      <c r="B27" s="48"/>
      <c r="C27" s="48"/>
      <c r="D27" s="48"/>
      <c r="E27" s="48"/>
      <c r="F27" s="48"/>
      <c r="G27" s="48"/>
      <c r="H27" s="48"/>
      <c r="I27" s="48"/>
    </row>
    <row r="28" spans="1:9">
      <c r="A28" s="48" t="s">
        <v>23</v>
      </c>
      <c r="B28" s="48"/>
      <c r="C28" s="48"/>
      <c r="D28" s="48"/>
      <c r="E28" s="48"/>
      <c r="F28" s="48"/>
      <c r="G28" s="48"/>
      <c r="H28" s="48"/>
      <c r="I28" s="48"/>
    </row>
    <row r="29" spans="1:9" ht="25.5" customHeight="1">
      <c r="A29" s="49" t="s">
        <v>24</v>
      </c>
      <c r="B29" s="49"/>
      <c r="C29" s="49"/>
      <c r="D29" s="49"/>
      <c r="E29" s="49"/>
      <c r="F29" s="49"/>
      <c r="G29" s="49"/>
      <c r="H29" s="49"/>
      <c r="I29" s="49"/>
    </row>
    <row r="30" spans="1:9">
      <c r="A30" s="48" t="s">
        <v>25</v>
      </c>
      <c r="B30" s="48"/>
      <c r="C30" s="48"/>
      <c r="D30" s="48"/>
      <c r="E30" s="48"/>
      <c r="F30" s="48"/>
      <c r="G30" s="48"/>
      <c r="H30" s="48"/>
      <c r="I30" s="48"/>
    </row>
    <row r="31" spans="1:9">
      <c r="A31" s="48" t="s">
        <v>26</v>
      </c>
      <c r="B31" s="48"/>
      <c r="C31" s="48"/>
      <c r="D31" s="48"/>
      <c r="E31" s="48"/>
      <c r="F31" s="48"/>
      <c r="G31" s="48"/>
      <c r="H31" s="48"/>
      <c r="I31" s="48"/>
    </row>
    <row r="32" spans="1:9" ht="25.5" customHeight="1">
      <c r="A32" s="47" t="s">
        <v>27</v>
      </c>
      <c r="B32" s="47"/>
      <c r="C32" s="47"/>
      <c r="D32" s="47"/>
      <c r="E32" s="47"/>
      <c r="F32" s="47"/>
      <c r="G32" s="47"/>
      <c r="H32" s="47"/>
      <c r="I32" s="47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32:I32"/>
    <mergeCell ref="A27:I27"/>
    <mergeCell ref="A28:I28"/>
    <mergeCell ref="A29:I29"/>
    <mergeCell ref="A30:I30"/>
    <mergeCell ref="A31:I31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view="pageBreakPreview" topLeftCell="G3" zoomScaleNormal="100" zoomScaleSheetLayoutView="100" workbookViewId="0">
      <selection activeCell="G24" sqref="G24"/>
    </sheetView>
  </sheetViews>
  <sheetFormatPr defaultRowHeight="12.75"/>
  <cols>
    <col min="1" max="1" width="11.5703125" style="1"/>
    <col min="2" max="3" width="9" style="1"/>
    <col min="4" max="4" width="10.140625" style="1"/>
    <col min="5" max="5" width="9" style="1"/>
    <col min="6" max="6" width="10.140625" style="1"/>
    <col min="7" max="7" width="38.7109375" style="1"/>
    <col min="8" max="9" width="10.140625" style="1"/>
    <col min="10" max="1025" width="9" style="1"/>
  </cols>
  <sheetData>
    <row r="1" spans="1:9" ht="15.75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>
      <c r="A2" s="54" t="s">
        <v>71</v>
      </c>
      <c r="B2" s="55" t="s">
        <v>2</v>
      </c>
      <c r="C2" s="55"/>
      <c r="D2" s="55"/>
      <c r="E2" s="2" t="s">
        <v>3</v>
      </c>
      <c r="F2" s="2" t="s">
        <v>4</v>
      </c>
      <c r="G2" s="2" t="s">
        <v>5</v>
      </c>
      <c r="H2" s="3" t="s">
        <v>6</v>
      </c>
      <c r="I2" s="4" t="s">
        <v>7</v>
      </c>
    </row>
    <row r="3" spans="1:9" ht="12.75" customHeight="1">
      <c r="A3" s="54"/>
      <c r="B3" s="56" t="s">
        <v>72</v>
      </c>
      <c r="C3" s="56"/>
      <c r="D3" s="56"/>
      <c r="E3" s="57" t="s">
        <v>52</v>
      </c>
      <c r="F3" s="59">
        <v>600</v>
      </c>
      <c r="G3" s="32" t="s">
        <v>56</v>
      </c>
      <c r="H3" s="6">
        <v>2.2599999999999998</v>
      </c>
      <c r="I3" s="6">
        <f t="shared" ref="I3:I17" si="0">IF(H3="","",(IF($C$20&lt;0.25,"N/A",IF(H3&lt;=($D$20+$B$20),H3,"Descartado"))))</f>
        <v>2.2599999999999998</v>
      </c>
    </row>
    <row r="4" spans="1:9">
      <c r="A4" s="54"/>
      <c r="B4" s="56"/>
      <c r="C4" s="56"/>
      <c r="D4" s="56"/>
      <c r="E4" s="57"/>
      <c r="F4" s="57"/>
      <c r="G4" s="5" t="s">
        <v>31</v>
      </c>
      <c r="H4" s="6">
        <v>4.9800000000000004</v>
      </c>
      <c r="I4" s="6" t="str">
        <f t="shared" si="0"/>
        <v>Descartado</v>
      </c>
    </row>
    <row r="5" spans="1:9">
      <c r="A5" s="54"/>
      <c r="B5" s="56"/>
      <c r="C5" s="56"/>
      <c r="D5" s="56"/>
      <c r="E5" s="57"/>
      <c r="F5" s="57"/>
      <c r="G5" s="5" t="s">
        <v>73</v>
      </c>
      <c r="H5" s="6">
        <v>3.95</v>
      </c>
      <c r="I5" s="6">
        <f t="shared" si="0"/>
        <v>3.95</v>
      </c>
    </row>
    <row r="6" spans="1:9">
      <c r="A6" s="54"/>
      <c r="B6" s="56"/>
      <c r="C6" s="56"/>
      <c r="D6" s="56"/>
      <c r="E6" s="57"/>
      <c r="F6" s="57"/>
      <c r="G6" s="5" t="s">
        <v>74</v>
      </c>
      <c r="H6" s="6">
        <v>2.5</v>
      </c>
      <c r="I6" s="6">
        <f t="shared" si="0"/>
        <v>2.5</v>
      </c>
    </row>
    <row r="7" spans="1:9">
      <c r="A7" s="54"/>
      <c r="B7" s="56"/>
      <c r="C7" s="56"/>
      <c r="D7" s="56"/>
      <c r="E7" s="57"/>
      <c r="F7" s="57"/>
      <c r="G7" s="5"/>
      <c r="H7" s="6"/>
      <c r="I7" s="6" t="str">
        <f t="shared" si="0"/>
        <v/>
      </c>
    </row>
    <row r="8" spans="1:9">
      <c r="A8" s="54"/>
      <c r="B8" s="56"/>
      <c r="C8" s="56"/>
      <c r="D8" s="56"/>
      <c r="E8" s="57"/>
      <c r="F8" s="57"/>
      <c r="G8" s="5"/>
      <c r="H8" s="6"/>
      <c r="I8" s="6" t="str">
        <f t="shared" si="0"/>
        <v/>
      </c>
    </row>
    <row r="9" spans="1:9">
      <c r="A9" s="54"/>
      <c r="B9" s="56"/>
      <c r="C9" s="56"/>
      <c r="D9" s="56"/>
      <c r="E9" s="57"/>
      <c r="F9" s="57"/>
      <c r="G9" s="5"/>
      <c r="H9" s="6"/>
      <c r="I9" s="6" t="str">
        <f t="shared" si="0"/>
        <v/>
      </c>
    </row>
    <row r="10" spans="1:9">
      <c r="A10" s="54"/>
      <c r="B10" s="56"/>
      <c r="C10" s="56"/>
      <c r="D10" s="56"/>
      <c r="E10" s="57"/>
      <c r="F10" s="57"/>
      <c r="G10" s="5"/>
      <c r="H10" s="6"/>
      <c r="I10" s="6" t="str">
        <f t="shared" si="0"/>
        <v/>
      </c>
    </row>
    <row r="11" spans="1:9">
      <c r="A11" s="54"/>
      <c r="B11" s="56"/>
      <c r="C11" s="56"/>
      <c r="D11" s="56"/>
      <c r="E11" s="57"/>
      <c r="F11" s="57"/>
      <c r="G11" s="5"/>
      <c r="H11" s="6"/>
      <c r="I11" s="6" t="str">
        <f t="shared" si="0"/>
        <v/>
      </c>
    </row>
    <row r="12" spans="1:9">
      <c r="A12" s="54"/>
      <c r="B12" s="56"/>
      <c r="C12" s="56"/>
      <c r="D12" s="56"/>
      <c r="E12" s="57"/>
      <c r="F12" s="57"/>
      <c r="G12" s="5"/>
      <c r="H12" s="6"/>
      <c r="I12" s="6" t="str">
        <f t="shared" si="0"/>
        <v/>
      </c>
    </row>
    <row r="13" spans="1:9">
      <c r="A13" s="54"/>
      <c r="B13" s="56"/>
      <c r="C13" s="56"/>
      <c r="D13" s="56"/>
      <c r="E13" s="57"/>
      <c r="F13" s="57"/>
      <c r="G13" s="5"/>
      <c r="H13" s="6"/>
      <c r="I13" s="6" t="str">
        <f t="shared" si="0"/>
        <v/>
      </c>
    </row>
    <row r="14" spans="1:9">
      <c r="A14" s="54"/>
      <c r="B14" s="56"/>
      <c r="C14" s="56"/>
      <c r="D14" s="56"/>
      <c r="E14" s="57"/>
      <c r="F14" s="57"/>
      <c r="G14" s="5"/>
      <c r="H14" s="6"/>
      <c r="I14" s="6" t="str">
        <f t="shared" si="0"/>
        <v/>
      </c>
    </row>
    <row r="15" spans="1:9">
      <c r="A15" s="54"/>
      <c r="B15" s="56"/>
      <c r="C15" s="56"/>
      <c r="D15" s="56"/>
      <c r="E15" s="57"/>
      <c r="F15" s="57"/>
      <c r="G15" s="5"/>
      <c r="H15" s="6"/>
      <c r="I15" s="6" t="str">
        <f t="shared" si="0"/>
        <v/>
      </c>
    </row>
    <row r="16" spans="1:9">
      <c r="A16" s="54"/>
      <c r="B16" s="56"/>
      <c r="C16" s="56"/>
      <c r="D16" s="56"/>
      <c r="E16" s="57"/>
      <c r="F16" s="57"/>
      <c r="G16" s="5"/>
      <c r="H16" s="6"/>
      <c r="I16" s="6" t="str">
        <f t="shared" si="0"/>
        <v/>
      </c>
    </row>
    <row r="17" spans="1:9">
      <c r="A17" s="54"/>
      <c r="B17" s="56"/>
      <c r="C17" s="56"/>
      <c r="D17" s="56"/>
      <c r="E17" s="57"/>
      <c r="F17" s="57"/>
      <c r="G17" s="5"/>
      <c r="H17" s="6"/>
      <c r="I17" s="6" t="str">
        <f t="shared" si="0"/>
        <v/>
      </c>
    </row>
    <row r="18" spans="1:9">
      <c r="A18" s="8"/>
      <c r="B18" s="9"/>
      <c r="C18" s="9"/>
      <c r="D18" s="9"/>
      <c r="E18" s="10"/>
      <c r="F18" s="10"/>
      <c r="G18" s="11"/>
      <c r="H18" s="12"/>
      <c r="I18" s="12"/>
    </row>
    <row r="19" spans="1:9" ht="38.25">
      <c r="A19" s="13"/>
      <c r="B19" s="3" t="s">
        <v>13</v>
      </c>
      <c r="C19" s="14" t="s">
        <v>14</v>
      </c>
      <c r="D19" s="15" t="s">
        <v>15</v>
      </c>
      <c r="E19" s="16" t="s">
        <v>16</v>
      </c>
      <c r="F19" s="15" t="s">
        <v>17</v>
      </c>
      <c r="G19" s="17"/>
      <c r="H19" s="18"/>
      <c r="I19" s="18"/>
    </row>
    <row r="20" spans="1:9">
      <c r="A20" s="19"/>
      <c r="B20" s="20">
        <f>IF(H23&lt;2,"N/A",(STDEV(H3:H17)))</f>
        <v>1.2788634276836071</v>
      </c>
      <c r="C20" s="21">
        <f>IF(H23&lt;2,"N/A",(B20/D20))</f>
        <v>0.37366352890682453</v>
      </c>
      <c r="D20" s="22">
        <f>AVERAGE(H3:H17)</f>
        <v>3.4225000000000003</v>
      </c>
      <c r="E20" s="23">
        <f>IF(H23&lt;2,"N/A",(IF(C20&lt;=0.25,"N/A",AVERAGE(I3:I17))))</f>
        <v>2.9033333333333338</v>
      </c>
      <c r="F20" s="22">
        <f>MEDIAN(H3:H17)</f>
        <v>3.2250000000000001</v>
      </c>
      <c r="G20" s="24"/>
      <c r="H20" s="25"/>
      <c r="I20" s="25"/>
    </row>
    <row r="21" spans="1:9">
      <c r="A21" s="26"/>
      <c r="B21" s="27"/>
      <c r="C21" s="27"/>
      <c r="D21" s="27"/>
      <c r="E21" s="27"/>
      <c r="F21" s="27"/>
      <c r="G21" s="28"/>
      <c r="H21" s="28"/>
      <c r="I21" s="28"/>
    </row>
    <row r="22" spans="1:9">
      <c r="A22"/>
      <c r="B22" s="50" t="s">
        <v>18</v>
      </c>
      <c r="C22" s="50"/>
      <c r="D22" s="51">
        <f>IF(C20&lt;=0.25,D20,MIN(E20:F20))</f>
        <v>2.9033333333333338</v>
      </c>
      <c r="E22" s="51"/>
      <c r="F22"/>
      <c r="G22"/>
      <c r="H22"/>
      <c r="I22"/>
    </row>
    <row r="23" spans="1:9">
      <c r="A23"/>
      <c r="B23" s="50" t="s">
        <v>19</v>
      </c>
      <c r="C23" s="50"/>
      <c r="D23" s="51">
        <f>ROUND(D22,2)*F3</f>
        <v>1740</v>
      </c>
      <c r="E23" s="51"/>
      <c r="F23"/>
      <c r="G23" s="29" t="s">
        <v>20</v>
      </c>
      <c r="H23" s="30">
        <f>COUNT(H3:H17)</f>
        <v>4</v>
      </c>
      <c r="I23"/>
    </row>
    <row r="24" spans="1:9">
      <c r="A24"/>
      <c r="B24" s="31"/>
      <c r="C24" s="31"/>
      <c r="D24" s="25"/>
      <c r="E24" s="25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 s="52" t="s">
        <v>21</v>
      </c>
      <c r="B26" s="52"/>
      <c r="C26" s="52"/>
      <c r="D26" s="52"/>
      <c r="E26" s="52"/>
      <c r="F26" s="52"/>
      <c r="G26" s="52"/>
      <c r="H26" s="52"/>
      <c r="I26" s="52"/>
    </row>
    <row r="27" spans="1:9">
      <c r="A27" s="48" t="s">
        <v>22</v>
      </c>
      <c r="B27" s="48"/>
      <c r="C27" s="48"/>
      <c r="D27" s="48"/>
      <c r="E27" s="48"/>
      <c r="F27" s="48"/>
      <c r="G27" s="48"/>
      <c r="H27" s="48"/>
      <c r="I27" s="48"/>
    </row>
    <row r="28" spans="1:9">
      <c r="A28" s="48" t="s">
        <v>23</v>
      </c>
      <c r="B28" s="48"/>
      <c r="C28" s="48"/>
      <c r="D28" s="48"/>
      <c r="E28" s="48"/>
      <c r="F28" s="48"/>
      <c r="G28" s="48"/>
      <c r="H28" s="48"/>
      <c r="I28" s="48"/>
    </row>
    <row r="29" spans="1:9" ht="25.5" customHeight="1">
      <c r="A29" s="49" t="s">
        <v>24</v>
      </c>
      <c r="B29" s="49"/>
      <c r="C29" s="49"/>
      <c r="D29" s="49"/>
      <c r="E29" s="49"/>
      <c r="F29" s="49"/>
      <c r="G29" s="49"/>
      <c r="H29" s="49"/>
      <c r="I29" s="49"/>
    </row>
    <row r="30" spans="1:9">
      <c r="A30" s="48" t="s">
        <v>25</v>
      </c>
      <c r="B30" s="48"/>
      <c r="C30" s="48"/>
      <c r="D30" s="48"/>
      <c r="E30" s="48"/>
      <c r="F30" s="48"/>
      <c r="G30" s="48"/>
      <c r="H30" s="48"/>
      <c r="I30" s="48"/>
    </row>
    <row r="31" spans="1:9">
      <c r="A31" s="48" t="s">
        <v>26</v>
      </c>
      <c r="B31" s="48"/>
      <c r="C31" s="48"/>
      <c r="D31" s="48"/>
      <c r="E31" s="48"/>
      <c r="F31" s="48"/>
      <c r="G31" s="48"/>
      <c r="H31" s="48"/>
      <c r="I31" s="48"/>
    </row>
    <row r="32" spans="1:9" ht="25.5" customHeight="1">
      <c r="A32" s="47" t="s">
        <v>27</v>
      </c>
      <c r="B32" s="47"/>
      <c r="C32" s="47"/>
      <c r="D32" s="47"/>
      <c r="E32" s="47"/>
      <c r="F32" s="47"/>
      <c r="G32" s="47"/>
      <c r="H32" s="47"/>
      <c r="I32" s="47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32:I32"/>
    <mergeCell ref="A27:I27"/>
    <mergeCell ref="A28:I28"/>
    <mergeCell ref="A29:I29"/>
    <mergeCell ref="A30:I30"/>
    <mergeCell ref="A31:I31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view="pageBreakPreview" zoomScaleNormal="100" zoomScaleSheetLayoutView="100" workbookViewId="0">
      <selection activeCell="G24" sqref="G24"/>
    </sheetView>
  </sheetViews>
  <sheetFormatPr defaultRowHeight="12.75"/>
  <cols>
    <col min="1" max="1" width="11.5703125" style="1"/>
    <col min="2" max="3" width="9" style="1"/>
    <col min="4" max="6" width="10.140625" style="1"/>
    <col min="7" max="7" width="38.7109375" style="1"/>
    <col min="8" max="9" width="10.140625" style="1"/>
    <col min="10" max="1025" width="9" style="1"/>
  </cols>
  <sheetData>
    <row r="1" spans="1:9" ht="15.75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>
      <c r="A2" s="54" t="s">
        <v>75</v>
      </c>
      <c r="B2" s="55" t="s">
        <v>2</v>
      </c>
      <c r="C2" s="55"/>
      <c r="D2" s="55"/>
      <c r="E2" s="2" t="s">
        <v>3</v>
      </c>
      <c r="F2" s="2" t="s">
        <v>4</v>
      </c>
      <c r="G2" s="2" t="s">
        <v>5</v>
      </c>
      <c r="H2" s="3" t="s">
        <v>6</v>
      </c>
      <c r="I2" s="4" t="s">
        <v>7</v>
      </c>
    </row>
    <row r="3" spans="1:9" ht="12.75" customHeight="1">
      <c r="A3" s="54"/>
      <c r="B3" s="56" t="s">
        <v>76</v>
      </c>
      <c r="C3" s="56"/>
      <c r="D3" s="56"/>
      <c r="E3" s="57" t="s">
        <v>52</v>
      </c>
      <c r="F3" s="59">
        <v>600</v>
      </c>
      <c r="G3" s="32" t="s">
        <v>56</v>
      </c>
      <c r="H3" s="6">
        <v>2.4700000000000002</v>
      </c>
      <c r="I3" s="6">
        <f t="shared" ref="I3:I17" si="0">IF(H3="","",(IF($C$20&lt;0.25,"N/A",IF(H3&lt;=($D$20+$B$20),H3,"Descartado"))))</f>
        <v>2.4700000000000002</v>
      </c>
    </row>
    <row r="4" spans="1:9">
      <c r="A4" s="54"/>
      <c r="B4" s="56"/>
      <c r="C4" s="56"/>
      <c r="D4" s="56"/>
      <c r="E4" s="57"/>
      <c r="F4" s="57"/>
      <c r="G4" s="5" t="s">
        <v>77</v>
      </c>
      <c r="H4" s="6">
        <v>2.44</v>
      </c>
      <c r="I4" s="6">
        <f t="shared" si="0"/>
        <v>2.44</v>
      </c>
    </row>
    <row r="5" spans="1:9">
      <c r="A5" s="54"/>
      <c r="B5" s="56"/>
      <c r="C5" s="56"/>
      <c r="D5" s="56"/>
      <c r="E5" s="57"/>
      <c r="F5" s="57"/>
      <c r="G5" s="5" t="s">
        <v>60</v>
      </c>
      <c r="H5" s="6">
        <v>1.39</v>
      </c>
      <c r="I5" s="6">
        <f t="shared" si="0"/>
        <v>1.39</v>
      </c>
    </row>
    <row r="6" spans="1:9">
      <c r="A6" s="54"/>
      <c r="B6" s="56"/>
      <c r="C6" s="56"/>
      <c r="D6" s="56"/>
      <c r="E6" s="57"/>
      <c r="F6" s="57"/>
      <c r="G6" s="5"/>
      <c r="H6" s="6"/>
      <c r="I6" s="6" t="str">
        <f t="shared" si="0"/>
        <v/>
      </c>
    </row>
    <row r="7" spans="1:9">
      <c r="A7" s="54"/>
      <c r="B7" s="56"/>
      <c r="C7" s="56"/>
      <c r="D7" s="56"/>
      <c r="E7" s="57"/>
      <c r="F7" s="57"/>
      <c r="G7" s="5"/>
      <c r="H7" s="6"/>
      <c r="I7" s="6" t="str">
        <f t="shared" si="0"/>
        <v/>
      </c>
    </row>
    <row r="8" spans="1:9">
      <c r="A8" s="54"/>
      <c r="B8" s="56"/>
      <c r="C8" s="56"/>
      <c r="D8" s="56"/>
      <c r="E8" s="57"/>
      <c r="F8" s="57"/>
      <c r="G8" s="5"/>
      <c r="H8" s="6"/>
      <c r="I8" s="6" t="str">
        <f t="shared" si="0"/>
        <v/>
      </c>
    </row>
    <row r="9" spans="1:9">
      <c r="A9" s="54"/>
      <c r="B9" s="56"/>
      <c r="C9" s="56"/>
      <c r="D9" s="56"/>
      <c r="E9" s="57"/>
      <c r="F9" s="57"/>
      <c r="G9" s="5"/>
      <c r="H9" s="6"/>
      <c r="I9" s="6" t="str">
        <f t="shared" si="0"/>
        <v/>
      </c>
    </row>
    <row r="10" spans="1:9">
      <c r="A10" s="54"/>
      <c r="B10" s="56"/>
      <c r="C10" s="56"/>
      <c r="D10" s="56"/>
      <c r="E10" s="57"/>
      <c r="F10" s="57"/>
      <c r="G10" s="5"/>
      <c r="H10" s="6"/>
      <c r="I10" s="6" t="str">
        <f t="shared" si="0"/>
        <v/>
      </c>
    </row>
    <row r="11" spans="1:9">
      <c r="A11" s="54"/>
      <c r="B11" s="56"/>
      <c r="C11" s="56"/>
      <c r="D11" s="56"/>
      <c r="E11" s="57"/>
      <c r="F11" s="57"/>
      <c r="G11" s="5"/>
      <c r="H11" s="6"/>
      <c r="I11" s="6" t="str">
        <f t="shared" si="0"/>
        <v/>
      </c>
    </row>
    <row r="12" spans="1:9">
      <c r="A12" s="54"/>
      <c r="B12" s="56"/>
      <c r="C12" s="56"/>
      <c r="D12" s="56"/>
      <c r="E12" s="57"/>
      <c r="F12" s="57"/>
      <c r="G12" s="5"/>
      <c r="H12" s="6"/>
      <c r="I12" s="6" t="str">
        <f t="shared" si="0"/>
        <v/>
      </c>
    </row>
    <row r="13" spans="1:9">
      <c r="A13" s="54"/>
      <c r="B13" s="56"/>
      <c r="C13" s="56"/>
      <c r="D13" s="56"/>
      <c r="E13" s="57"/>
      <c r="F13" s="57"/>
      <c r="G13" s="5"/>
      <c r="H13" s="6"/>
      <c r="I13" s="6" t="str">
        <f t="shared" si="0"/>
        <v/>
      </c>
    </row>
    <row r="14" spans="1:9">
      <c r="A14" s="54"/>
      <c r="B14" s="56"/>
      <c r="C14" s="56"/>
      <c r="D14" s="56"/>
      <c r="E14" s="57"/>
      <c r="F14" s="57"/>
      <c r="G14" s="5"/>
      <c r="H14" s="6"/>
      <c r="I14" s="6" t="str">
        <f t="shared" si="0"/>
        <v/>
      </c>
    </row>
    <row r="15" spans="1:9">
      <c r="A15" s="54"/>
      <c r="B15" s="56"/>
      <c r="C15" s="56"/>
      <c r="D15" s="56"/>
      <c r="E15" s="57"/>
      <c r="F15" s="57"/>
      <c r="G15" s="5"/>
      <c r="H15" s="6"/>
      <c r="I15" s="6" t="str">
        <f t="shared" si="0"/>
        <v/>
      </c>
    </row>
    <row r="16" spans="1:9">
      <c r="A16" s="54"/>
      <c r="B16" s="56"/>
      <c r="C16" s="56"/>
      <c r="D16" s="56"/>
      <c r="E16" s="57"/>
      <c r="F16" s="57"/>
      <c r="G16" s="5"/>
      <c r="H16" s="6"/>
      <c r="I16" s="6" t="str">
        <f t="shared" si="0"/>
        <v/>
      </c>
    </row>
    <row r="17" spans="1:9">
      <c r="A17" s="54"/>
      <c r="B17" s="56"/>
      <c r="C17" s="56"/>
      <c r="D17" s="56"/>
      <c r="E17" s="57"/>
      <c r="F17" s="57"/>
      <c r="G17" s="5"/>
      <c r="H17" s="6"/>
      <c r="I17" s="6" t="str">
        <f t="shared" si="0"/>
        <v/>
      </c>
    </row>
    <row r="18" spans="1:9">
      <c r="A18" s="8"/>
      <c r="B18" s="9"/>
      <c r="C18" s="9"/>
      <c r="D18" s="9"/>
      <c r="E18" s="10"/>
      <c r="F18" s="10"/>
      <c r="G18" s="11"/>
      <c r="H18" s="12"/>
      <c r="I18" s="12"/>
    </row>
    <row r="19" spans="1:9" ht="38.25">
      <c r="A19" s="13"/>
      <c r="B19" s="3" t="s">
        <v>13</v>
      </c>
      <c r="C19" s="14" t="s">
        <v>14</v>
      </c>
      <c r="D19" s="15" t="s">
        <v>15</v>
      </c>
      <c r="E19" s="16" t="s">
        <v>16</v>
      </c>
      <c r="F19" s="15" t="s">
        <v>17</v>
      </c>
      <c r="G19" s="17"/>
      <c r="H19" s="18"/>
      <c r="I19" s="18"/>
    </row>
    <row r="20" spans="1:9">
      <c r="A20" s="19"/>
      <c r="B20" s="20">
        <f>IF(H23&lt;2,"N/A",(STDEV(H3:H17)))</f>
        <v>0.61506097258727221</v>
      </c>
      <c r="C20" s="21">
        <f>IF(H23&lt;2,"N/A",(B20/D20))</f>
        <v>0.29288617742251055</v>
      </c>
      <c r="D20" s="22">
        <f>AVERAGE(H3:H17)</f>
        <v>2.1</v>
      </c>
      <c r="E20" s="23">
        <f>IF(H23&lt;2,"N/A",(IF(C20&lt;=0.25,"N/A",AVERAGE(I3:I17))))</f>
        <v>2.1</v>
      </c>
      <c r="F20" s="22">
        <f>MEDIAN(H3:H17)</f>
        <v>2.44</v>
      </c>
      <c r="G20" s="24"/>
      <c r="H20" s="25"/>
      <c r="I20" s="25"/>
    </row>
    <row r="21" spans="1:9">
      <c r="A21" s="26"/>
      <c r="B21" s="27"/>
      <c r="C21" s="27"/>
      <c r="D21" s="27"/>
      <c r="E21" s="27"/>
      <c r="F21" s="27"/>
      <c r="G21" s="28"/>
      <c r="H21" s="28"/>
      <c r="I21" s="28"/>
    </row>
    <row r="22" spans="1:9">
      <c r="A22"/>
      <c r="B22" s="50" t="s">
        <v>18</v>
      </c>
      <c r="C22" s="50"/>
      <c r="D22" s="51">
        <f>IF(C20&lt;=0.25,D20,MIN(E20:F20))</f>
        <v>2.1</v>
      </c>
      <c r="E22" s="51"/>
      <c r="F22"/>
      <c r="G22"/>
      <c r="H22"/>
      <c r="I22"/>
    </row>
    <row r="23" spans="1:9">
      <c r="A23"/>
      <c r="B23" s="50" t="s">
        <v>19</v>
      </c>
      <c r="C23" s="50"/>
      <c r="D23" s="51">
        <f>ROUND(D22,2)*F3</f>
        <v>1260</v>
      </c>
      <c r="E23" s="51"/>
      <c r="F23"/>
      <c r="G23" s="29" t="s">
        <v>20</v>
      </c>
      <c r="H23" s="30">
        <f>COUNT(H3:H17)</f>
        <v>3</v>
      </c>
      <c r="I23"/>
    </row>
    <row r="24" spans="1:9">
      <c r="A24"/>
      <c r="B24" s="31"/>
      <c r="C24" s="31"/>
      <c r="D24" s="25"/>
      <c r="E24" s="25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 s="52" t="s">
        <v>21</v>
      </c>
      <c r="B26" s="52"/>
      <c r="C26" s="52"/>
      <c r="D26" s="52"/>
      <c r="E26" s="52"/>
      <c r="F26" s="52"/>
      <c r="G26" s="52"/>
      <c r="H26" s="52"/>
      <c r="I26" s="52"/>
    </row>
    <row r="27" spans="1:9">
      <c r="A27" s="48" t="s">
        <v>22</v>
      </c>
      <c r="B27" s="48"/>
      <c r="C27" s="48"/>
      <c r="D27" s="48"/>
      <c r="E27" s="48"/>
      <c r="F27" s="48"/>
      <c r="G27" s="48"/>
      <c r="H27" s="48"/>
      <c r="I27" s="48"/>
    </row>
    <row r="28" spans="1:9">
      <c r="A28" s="48" t="s">
        <v>23</v>
      </c>
      <c r="B28" s="48"/>
      <c r="C28" s="48"/>
      <c r="D28" s="48"/>
      <c r="E28" s="48"/>
      <c r="F28" s="48"/>
      <c r="G28" s="48"/>
      <c r="H28" s="48"/>
      <c r="I28" s="48"/>
    </row>
    <row r="29" spans="1:9" ht="25.5" customHeight="1">
      <c r="A29" s="49" t="s">
        <v>24</v>
      </c>
      <c r="B29" s="49"/>
      <c r="C29" s="49"/>
      <c r="D29" s="49"/>
      <c r="E29" s="49"/>
      <c r="F29" s="49"/>
      <c r="G29" s="49"/>
      <c r="H29" s="49"/>
      <c r="I29" s="49"/>
    </row>
    <row r="30" spans="1:9">
      <c r="A30" s="48" t="s">
        <v>25</v>
      </c>
      <c r="B30" s="48"/>
      <c r="C30" s="48"/>
      <c r="D30" s="48"/>
      <c r="E30" s="48"/>
      <c r="F30" s="48"/>
      <c r="G30" s="48"/>
      <c r="H30" s="48"/>
      <c r="I30" s="48"/>
    </row>
    <row r="31" spans="1:9">
      <c r="A31" s="48" t="s">
        <v>26</v>
      </c>
      <c r="B31" s="48"/>
      <c r="C31" s="48"/>
      <c r="D31" s="48"/>
      <c r="E31" s="48"/>
      <c r="F31" s="48"/>
      <c r="G31" s="48"/>
      <c r="H31" s="48"/>
      <c r="I31" s="48"/>
    </row>
    <row r="32" spans="1:9" ht="25.5" customHeight="1">
      <c r="A32" s="47" t="s">
        <v>27</v>
      </c>
      <c r="B32" s="47"/>
      <c r="C32" s="47"/>
      <c r="D32" s="47"/>
      <c r="E32" s="47"/>
      <c r="F32" s="47"/>
      <c r="G32" s="47"/>
      <c r="H32" s="47"/>
      <c r="I32" s="47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32:I32"/>
    <mergeCell ref="A27:I27"/>
    <mergeCell ref="A28:I28"/>
    <mergeCell ref="A29:I29"/>
    <mergeCell ref="A30:I30"/>
    <mergeCell ref="A31:I31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view="pageBreakPreview" zoomScaleNormal="100" zoomScaleSheetLayoutView="100" workbookViewId="0">
      <selection activeCell="G24" sqref="G24"/>
    </sheetView>
  </sheetViews>
  <sheetFormatPr defaultRowHeight="12.75"/>
  <cols>
    <col min="1" max="1" width="11.5703125" style="1"/>
    <col min="2" max="3" width="9" style="1"/>
    <col min="4" max="4" width="10.140625" style="1"/>
    <col min="5" max="5" width="9" style="1"/>
    <col min="6" max="6" width="10.140625" style="1"/>
    <col min="7" max="7" width="38.7109375" style="1"/>
    <col min="8" max="9" width="10.140625" style="1"/>
    <col min="10" max="1025" width="9" style="1"/>
  </cols>
  <sheetData>
    <row r="1" spans="1:9" ht="15.75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>
      <c r="A2" s="54" t="s">
        <v>78</v>
      </c>
      <c r="B2" s="55" t="s">
        <v>2</v>
      </c>
      <c r="C2" s="55"/>
      <c r="D2" s="55"/>
      <c r="E2" s="2" t="s">
        <v>3</v>
      </c>
      <c r="F2" s="2" t="s">
        <v>4</v>
      </c>
      <c r="G2" s="2" t="s">
        <v>5</v>
      </c>
      <c r="H2" s="3" t="s">
        <v>6</v>
      </c>
      <c r="I2" s="4" t="s">
        <v>7</v>
      </c>
    </row>
    <row r="3" spans="1:9" ht="12.75" customHeight="1">
      <c r="A3" s="54"/>
      <c r="B3" s="56" t="s">
        <v>79</v>
      </c>
      <c r="C3" s="56"/>
      <c r="D3" s="56"/>
      <c r="E3" s="57" t="s">
        <v>52</v>
      </c>
      <c r="F3" s="59">
        <v>600</v>
      </c>
      <c r="G3" s="32" t="s">
        <v>56</v>
      </c>
      <c r="H3" s="6">
        <v>1.29</v>
      </c>
      <c r="I3" s="6" t="str">
        <f t="shared" ref="I3:I17" si="0">IF(H3="","",(IF($C$20&lt;0.25,"N/A",IF(H3&lt;=($D$20+$B$20),H3,"Descartado"))))</f>
        <v>N/A</v>
      </c>
    </row>
    <row r="4" spans="1:9">
      <c r="A4" s="54"/>
      <c r="B4" s="56"/>
      <c r="C4" s="56"/>
      <c r="D4" s="56"/>
      <c r="E4" s="57"/>
      <c r="F4" s="57"/>
      <c r="G4" s="32" t="s">
        <v>60</v>
      </c>
      <c r="H4" s="6">
        <v>1.19</v>
      </c>
      <c r="I4" s="6" t="str">
        <f t="shared" si="0"/>
        <v>N/A</v>
      </c>
    </row>
    <row r="5" spans="1:9">
      <c r="A5" s="54"/>
      <c r="B5" s="56"/>
      <c r="C5" s="56"/>
      <c r="D5" s="56"/>
      <c r="E5" s="57"/>
      <c r="F5" s="57"/>
      <c r="G5" s="5" t="s">
        <v>93</v>
      </c>
      <c r="H5" s="6">
        <v>1.52</v>
      </c>
      <c r="I5" s="6" t="str">
        <f t="shared" si="0"/>
        <v>N/A</v>
      </c>
    </row>
    <row r="6" spans="1:9">
      <c r="A6" s="54"/>
      <c r="B6" s="56"/>
      <c r="C6" s="56"/>
      <c r="D6" s="56"/>
      <c r="E6" s="57"/>
      <c r="F6" s="57"/>
      <c r="G6" s="5" t="s">
        <v>94</v>
      </c>
      <c r="H6" s="6">
        <v>1.89</v>
      </c>
      <c r="I6" s="6" t="str">
        <f t="shared" si="0"/>
        <v>N/A</v>
      </c>
    </row>
    <row r="7" spans="1:9">
      <c r="A7" s="54"/>
      <c r="B7" s="56"/>
      <c r="C7" s="56"/>
      <c r="D7" s="56"/>
      <c r="E7" s="57"/>
      <c r="F7" s="57"/>
      <c r="G7" s="5"/>
      <c r="H7" s="6"/>
      <c r="I7" s="6" t="str">
        <f t="shared" si="0"/>
        <v/>
      </c>
    </row>
    <row r="8" spans="1:9">
      <c r="A8" s="54"/>
      <c r="B8" s="56"/>
      <c r="C8" s="56"/>
      <c r="D8" s="56"/>
      <c r="E8" s="57"/>
      <c r="F8" s="57"/>
      <c r="G8" s="5"/>
      <c r="H8" s="6"/>
      <c r="I8" s="6" t="str">
        <f t="shared" si="0"/>
        <v/>
      </c>
    </row>
    <row r="9" spans="1:9">
      <c r="A9" s="54"/>
      <c r="B9" s="56"/>
      <c r="C9" s="56"/>
      <c r="D9" s="56"/>
      <c r="E9" s="57"/>
      <c r="F9" s="57"/>
      <c r="G9" s="5"/>
      <c r="H9" s="6"/>
      <c r="I9" s="6" t="str">
        <f t="shared" si="0"/>
        <v/>
      </c>
    </row>
    <row r="10" spans="1:9">
      <c r="A10" s="54"/>
      <c r="B10" s="56"/>
      <c r="C10" s="56"/>
      <c r="D10" s="56"/>
      <c r="E10" s="57"/>
      <c r="F10" s="57"/>
      <c r="G10" s="5"/>
      <c r="H10" s="6"/>
      <c r="I10" s="6" t="str">
        <f t="shared" si="0"/>
        <v/>
      </c>
    </row>
    <row r="11" spans="1:9">
      <c r="A11" s="54"/>
      <c r="B11" s="56"/>
      <c r="C11" s="56"/>
      <c r="D11" s="56"/>
      <c r="E11" s="57"/>
      <c r="F11" s="57"/>
      <c r="G11" s="5"/>
      <c r="H11" s="6"/>
      <c r="I11" s="6" t="str">
        <f t="shared" si="0"/>
        <v/>
      </c>
    </row>
    <row r="12" spans="1:9">
      <c r="A12" s="54"/>
      <c r="B12" s="56"/>
      <c r="C12" s="56"/>
      <c r="D12" s="56"/>
      <c r="E12" s="57"/>
      <c r="F12" s="57"/>
      <c r="G12" s="5"/>
      <c r="H12" s="6"/>
      <c r="I12" s="6" t="str">
        <f t="shared" si="0"/>
        <v/>
      </c>
    </row>
    <row r="13" spans="1:9">
      <c r="A13" s="54"/>
      <c r="B13" s="56"/>
      <c r="C13" s="56"/>
      <c r="D13" s="56"/>
      <c r="E13" s="57"/>
      <c r="F13" s="57"/>
      <c r="G13" s="5"/>
      <c r="H13" s="6"/>
      <c r="I13" s="6" t="str">
        <f t="shared" si="0"/>
        <v/>
      </c>
    </row>
    <row r="14" spans="1:9">
      <c r="A14" s="54"/>
      <c r="B14" s="56"/>
      <c r="C14" s="56"/>
      <c r="D14" s="56"/>
      <c r="E14" s="57"/>
      <c r="F14" s="57"/>
      <c r="G14" s="5"/>
      <c r="H14" s="6"/>
      <c r="I14" s="6" t="str">
        <f t="shared" si="0"/>
        <v/>
      </c>
    </row>
    <row r="15" spans="1:9">
      <c r="A15" s="54"/>
      <c r="B15" s="56"/>
      <c r="C15" s="56"/>
      <c r="D15" s="56"/>
      <c r="E15" s="57"/>
      <c r="F15" s="57"/>
      <c r="G15" s="5"/>
      <c r="H15" s="6"/>
      <c r="I15" s="6" t="str">
        <f t="shared" si="0"/>
        <v/>
      </c>
    </row>
    <row r="16" spans="1:9">
      <c r="A16" s="54"/>
      <c r="B16" s="56"/>
      <c r="C16" s="56"/>
      <c r="D16" s="56"/>
      <c r="E16" s="57"/>
      <c r="F16" s="57"/>
      <c r="G16" s="5"/>
      <c r="H16" s="6"/>
      <c r="I16" s="6" t="str">
        <f t="shared" si="0"/>
        <v/>
      </c>
    </row>
    <row r="17" spans="1:9">
      <c r="A17" s="54"/>
      <c r="B17" s="56"/>
      <c r="C17" s="56"/>
      <c r="D17" s="56"/>
      <c r="E17" s="57"/>
      <c r="F17" s="57"/>
      <c r="G17" s="5"/>
      <c r="H17" s="6"/>
      <c r="I17" s="6" t="str">
        <f t="shared" si="0"/>
        <v/>
      </c>
    </row>
    <row r="18" spans="1:9">
      <c r="A18" s="8"/>
      <c r="B18" s="9"/>
      <c r="C18" s="9"/>
      <c r="D18" s="9"/>
      <c r="E18" s="10"/>
      <c r="F18" s="10"/>
      <c r="G18" s="11"/>
      <c r="H18" s="12"/>
      <c r="I18" s="12"/>
    </row>
    <row r="19" spans="1:9" ht="38.25">
      <c r="A19" s="13"/>
      <c r="B19" s="3" t="s">
        <v>13</v>
      </c>
      <c r="C19" s="14" t="s">
        <v>14</v>
      </c>
      <c r="D19" s="15" t="s">
        <v>15</v>
      </c>
      <c r="E19" s="16" t="s">
        <v>16</v>
      </c>
      <c r="F19" s="15" t="s">
        <v>17</v>
      </c>
      <c r="G19" s="17"/>
      <c r="H19" s="18"/>
      <c r="I19" s="18"/>
    </row>
    <row r="20" spans="1:9">
      <c r="A20" s="19"/>
      <c r="B20" s="20">
        <f>IF(H23&lt;2,"N/A",(STDEV(H3:H17)))</f>
        <v>0.31073836797752158</v>
      </c>
      <c r="C20" s="21">
        <f>IF(H23&lt;2,"N/A",(B20/D20))</f>
        <v>0.21102775414432706</v>
      </c>
      <c r="D20" s="22">
        <f>AVERAGE(H3:H17)</f>
        <v>1.4724999999999999</v>
      </c>
      <c r="E20" s="23" t="str">
        <f>IF(H23&lt;2,"N/A",(IF(C20&lt;=0.25,"N/A",AVERAGE(I3:I17))))</f>
        <v>N/A</v>
      </c>
      <c r="F20" s="22">
        <f>MEDIAN(H3:H17)</f>
        <v>1.405</v>
      </c>
      <c r="G20" s="24"/>
      <c r="H20" s="25"/>
      <c r="I20" s="25"/>
    </row>
    <row r="21" spans="1:9">
      <c r="A21" s="26"/>
      <c r="B21" s="27"/>
      <c r="C21" s="27"/>
      <c r="D21" s="27"/>
      <c r="E21" s="27"/>
      <c r="F21" s="27"/>
      <c r="G21" s="28"/>
      <c r="H21" s="28"/>
      <c r="I21" s="28"/>
    </row>
    <row r="22" spans="1:9">
      <c r="A22"/>
      <c r="B22" s="50" t="s">
        <v>18</v>
      </c>
      <c r="C22" s="50"/>
      <c r="D22" s="51">
        <f>IF(C20&lt;=0.25,D20,MIN(E20:F20))</f>
        <v>1.4724999999999999</v>
      </c>
      <c r="E22" s="51"/>
      <c r="F22"/>
      <c r="G22"/>
      <c r="H22"/>
      <c r="I22"/>
    </row>
    <row r="23" spans="1:9">
      <c r="A23"/>
      <c r="B23" s="50" t="s">
        <v>19</v>
      </c>
      <c r="C23" s="50"/>
      <c r="D23" s="51">
        <f>ROUND(D22,2)*F3</f>
        <v>882</v>
      </c>
      <c r="E23" s="51"/>
      <c r="F23"/>
      <c r="G23" s="29" t="s">
        <v>20</v>
      </c>
      <c r="H23" s="30">
        <f>COUNT(H3:H17)</f>
        <v>4</v>
      </c>
      <c r="I23"/>
    </row>
    <row r="24" spans="1:9">
      <c r="A24"/>
      <c r="B24" s="31"/>
      <c r="C24" s="31"/>
      <c r="D24" s="25"/>
      <c r="E24" s="25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 s="52" t="s">
        <v>21</v>
      </c>
      <c r="B26" s="52"/>
      <c r="C26" s="52"/>
      <c r="D26" s="52"/>
      <c r="E26" s="52"/>
      <c r="F26" s="52"/>
      <c r="G26" s="52"/>
      <c r="H26" s="52"/>
      <c r="I26" s="52"/>
    </row>
    <row r="27" spans="1:9">
      <c r="A27" s="48" t="s">
        <v>22</v>
      </c>
      <c r="B27" s="48"/>
      <c r="C27" s="48"/>
      <c r="D27" s="48"/>
      <c r="E27" s="48"/>
      <c r="F27" s="48"/>
      <c r="G27" s="48"/>
      <c r="H27" s="48"/>
      <c r="I27" s="48"/>
    </row>
    <row r="28" spans="1:9">
      <c r="A28" s="48" t="s">
        <v>23</v>
      </c>
      <c r="B28" s="48"/>
      <c r="C28" s="48"/>
      <c r="D28" s="48"/>
      <c r="E28" s="48"/>
      <c r="F28" s="48"/>
      <c r="G28" s="48"/>
      <c r="H28" s="48"/>
      <c r="I28" s="48"/>
    </row>
    <row r="29" spans="1:9" ht="25.5" customHeight="1">
      <c r="A29" s="49" t="s">
        <v>24</v>
      </c>
      <c r="B29" s="49"/>
      <c r="C29" s="49"/>
      <c r="D29" s="49"/>
      <c r="E29" s="49"/>
      <c r="F29" s="49"/>
      <c r="G29" s="49"/>
      <c r="H29" s="49"/>
      <c r="I29" s="49"/>
    </row>
    <row r="30" spans="1:9">
      <c r="A30" s="48" t="s">
        <v>25</v>
      </c>
      <c r="B30" s="48"/>
      <c r="C30" s="48"/>
      <c r="D30" s="48"/>
      <c r="E30" s="48"/>
      <c r="F30" s="48"/>
      <c r="G30" s="48"/>
      <c r="H30" s="48"/>
      <c r="I30" s="48"/>
    </row>
    <row r="31" spans="1:9">
      <c r="A31" s="48" t="s">
        <v>26</v>
      </c>
      <c r="B31" s="48"/>
      <c r="C31" s="48"/>
      <c r="D31" s="48"/>
      <c r="E31" s="48"/>
      <c r="F31" s="48"/>
      <c r="G31" s="48"/>
      <c r="H31" s="48"/>
      <c r="I31" s="48"/>
    </row>
    <row r="32" spans="1:9" ht="25.5" customHeight="1">
      <c r="A32" s="47" t="s">
        <v>27</v>
      </c>
      <c r="B32" s="47"/>
      <c r="C32" s="47"/>
      <c r="D32" s="47"/>
      <c r="E32" s="47"/>
      <c r="F32" s="47"/>
      <c r="G32" s="47"/>
      <c r="H32" s="47"/>
      <c r="I32" s="47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32:I32"/>
    <mergeCell ref="A27:I27"/>
    <mergeCell ref="A28:I28"/>
    <mergeCell ref="A29:I29"/>
    <mergeCell ref="A30:I30"/>
    <mergeCell ref="A31:I31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view="pageBreakPreview" zoomScaleNormal="100" zoomScaleSheetLayoutView="100" workbookViewId="0">
      <selection activeCell="G24" sqref="G24"/>
    </sheetView>
  </sheetViews>
  <sheetFormatPr defaultRowHeight="12.75"/>
  <cols>
    <col min="1" max="1" width="11.5703125" style="1"/>
    <col min="2" max="3" width="9" style="1"/>
    <col min="4" max="4" width="10.140625" style="1"/>
    <col min="5" max="5" width="9" style="1"/>
    <col min="6" max="6" width="10.140625" style="1"/>
    <col min="7" max="7" width="42.5703125" style="1" customWidth="1"/>
    <col min="8" max="8" width="10.140625" style="1"/>
    <col min="9" max="9" width="10.140625" style="1" customWidth="1"/>
    <col min="10" max="1025" width="9" style="1"/>
  </cols>
  <sheetData>
    <row r="1" spans="1:9" ht="15.75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>
      <c r="A2" s="54" t="s">
        <v>92</v>
      </c>
      <c r="B2" s="55" t="s">
        <v>2</v>
      </c>
      <c r="C2" s="55"/>
      <c r="D2" s="55"/>
      <c r="E2" s="2" t="s">
        <v>3</v>
      </c>
      <c r="F2" s="2" t="s">
        <v>4</v>
      </c>
      <c r="G2" s="2" t="s">
        <v>5</v>
      </c>
      <c r="H2" s="3" t="s">
        <v>6</v>
      </c>
      <c r="I2" s="4" t="s">
        <v>7</v>
      </c>
    </row>
    <row r="3" spans="1:9" ht="12.75" customHeight="1">
      <c r="A3" s="54"/>
      <c r="B3" s="56" t="s">
        <v>51</v>
      </c>
      <c r="C3" s="56"/>
      <c r="D3" s="56"/>
      <c r="E3" s="57" t="s">
        <v>52</v>
      </c>
      <c r="F3" s="58">
        <v>67500</v>
      </c>
      <c r="G3" s="5" t="s">
        <v>10</v>
      </c>
      <c r="H3" s="6">
        <v>1.21</v>
      </c>
      <c r="I3" s="6" t="str">
        <f t="shared" ref="I3:I17" si="0">IF(H3="","",(IF($C$20&lt;0.25,"N/A",IF(H3&lt;=($D$20+$B$20),H3,"Descartado"))))</f>
        <v>N/A</v>
      </c>
    </row>
    <row r="4" spans="1:9">
      <c r="A4" s="54"/>
      <c r="B4" s="56"/>
      <c r="C4" s="56"/>
      <c r="D4" s="56"/>
      <c r="E4" s="57"/>
      <c r="F4" s="57"/>
      <c r="G4" s="5" t="s">
        <v>80</v>
      </c>
      <c r="H4" s="6">
        <v>1.03</v>
      </c>
      <c r="I4" s="6" t="str">
        <f t="shared" si="0"/>
        <v>N/A</v>
      </c>
    </row>
    <row r="5" spans="1:9">
      <c r="A5" s="54"/>
      <c r="B5" s="56"/>
      <c r="C5" s="56"/>
      <c r="D5" s="56"/>
      <c r="E5" s="57"/>
      <c r="F5" s="57"/>
      <c r="G5" s="5" t="s">
        <v>81</v>
      </c>
      <c r="H5" s="6">
        <v>0.97</v>
      </c>
      <c r="I5" s="6" t="str">
        <f t="shared" si="0"/>
        <v>N/A</v>
      </c>
    </row>
    <row r="6" spans="1:9">
      <c r="A6" s="54"/>
      <c r="B6" s="56"/>
      <c r="C6" s="56"/>
      <c r="D6" s="56"/>
      <c r="E6" s="57"/>
      <c r="F6" s="57"/>
      <c r="G6" s="5" t="s">
        <v>82</v>
      </c>
      <c r="H6" s="6">
        <v>0.97</v>
      </c>
      <c r="I6" s="6" t="str">
        <f t="shared" si="0"/>
        <v>N/A</v>
      </c>
    </row>
    <row r="7" spans="1:9">
      <c r="A7" s="54"/>
      <c r="B7" s="56"/>
      <c r="C7" s="56"/>
      <c r="D7" s="56"/>
      <c r="E7" s="57"/>
      <c r="F7" s="57"/>
      <c r="G7" s="5"/>
      <c r="H7" s="6"/>
      <c r="I7" s="6" t="str">
        <f t="shared" si="0"/>
        <v/>
      </c>
    </row>
    <row r="8" spans="1:9">
      <c r="A8" s="54"/>
      <c r="B8" s="56"/>
      <c r="C8" s="56"/>
      <c r="D8" s="56"/>
      <c r="E8" s="57"/>
      <c r="F8" s="57"/>
      <c r="G8" s="5"/>
      <c r="H8" s="6"/>
      <c r="I8" s="6" t="str">
        <f t="shared" si="0"/>
        <v/>
      </c>
    </row>
    <row r="9" spans="1:9">
      <c r="A9" s="54"/>
      <c r="B9" s="56"/>
      <c r="C9" s="56"/>
      <c r="D9" s="56"/>
      <c r="E9" s="57"/>
      <c r="F9" s="57"/>
      <c r="G9" s="5"/>
      <c r="H9" s="6"/>
      <c r="I9" s="6" t="str">
        <f t="shared" si="0"/>
        <v/>
      </c>
    </row>
    <row r="10" spans="1:9">
      <c r="A10" s="54"/>
      <c r="B10" s="56"/>
      <c r="C10" s="56"/>
      <c r="D10" s="56"/>
      <c r="E10" s="57"/>
      <c r="F10" s="57"/>
      <c r="G10" s="5"/>
      <c r="H10" s="6"/>
      <c r="I10" s="6" t="str">
        <f t="shared" si="0"/>
        <v/>
      </c>
    </row>
    <row r="11" spans="1:9">
      <c r="A11" s="54"/>
      <c r="B11" s="56"/>
      <c r="C11" s="56"/>
      <c r="D11" s="56"/>
      <c r="E11" s="57"/>
      <c r="F11" s="57"/>
      <c r="G11" s="5"/>
      <c r="H11" s="6"/>
      <c r="I11" s="6" t="str">
        <f t="shared" si="0"/>
        <v/>
      </c>
    </row>
    <row r="12" spans="1:9">
      <c r="A12" s="54"/>
      <c r="B12" s="56"/>
      <c r="C12" s="56"/>
      <c r="D12" s="56"/>
      <c r="E12" s="57"/>
      <c r="F12" s="57"/>
      <c r="G12" s="5"/>
      <c r="H12" s="6"/>
      <c r="I12" s="6" t="str">
        <f t="shared" si="0"/>
        <v/>
      </c>
    </row>
    <row r="13" spans="1:9">
      <c r="A13" s="54"/>
      <c r="B13" s="56"/>
      <c r="C13" s="56"/>
      <c r="D13" s="56"/>
      <c r="E13" s="57"/>
      <c r="F13" s="57"/>
      <c r="G13" s="5"/>
      <c r="H13" s="6"/>
      <c r="I13" s="6" t="str">
        <f t="shared" si="0"/>
        <v/>
      </c>
    </row>
    <row r="14" spans="1:9">
      <c r="A14" s="54"/>
      <c r="B14" s="56"/>
      <c r="C14" s="56"/>
      <c r="D14" s="56"/>
      <c r="E14" s="57"/>
      <c r="F14" s="57"/>
      <c r="G14" s="5"/>
      <c r="H14" s="6"/>
      <c r="I14" s="6" t="str">
        <f t="shared" si="0"/>
        <v/>
      </c>
    </row>
    <row r="15" spans="1:9">
      <c r="A15" s="54"/>
      <c r="B15" s="56"/>
      <c r="C15" s="56"/>
      <c r="D15" s="56"/>
      <c r="E15" s="57"/>
      <c r="F15" s="57"/>
      <c r="G15" s="5"/>
      <c r="H15" s="6"/>
      <c r="I15" s="6" t="str">
        <f t="shared" si="0"/>
        <v/>
      </c>
    </row>
    <row r="16" spans="1:9">
      <c r="A16" s="54"/>
      <c r="B16" s="56"/>
      <c r="C16" s="56"/>
      <c r="D16" s="56"/>
      <c r="E16" s="57"/>
      <c r="F16" s="57"/>
      <c r="G16" s="5"/>
      <c r="H16" s="6"/>
      <c r="I16" s="6" t="str">
        <f t="shared" si="0"/>
        <v/>
      </c>
    </row>
    <row r="17" spans="1:9">
      <c r="A17" s="54"/>
      <c r="B17" s="56"/>
      <c r="C17" s="56"/>
      <c r="D17" s="56"/>
      <c r="E17" s="57"/>
      <c r="F17" s="57"/>
      <c r="G17" s="5"/>
      <c r="H17" s="6"/>
      <c r="I17" s="6" t="str">
        <f t="shared" si="0"/>
        <v/>
      </c>
    </row>
    <row r="18" spans="1:9">
      <c r="A18" s="8"/>
      <c r="B18" s="9"/>
      <c r="C18" s="9"/>
      <c r="D18" s="9"/>
      <c r="E18" s="10"/>
      <c r="F18" s="10"/>
      <c r="G18" s="11"/>
      <c r="H18" s="12"/>
      <c r="I18" s="12"/>
    </row>
    <row r="19" spans="1:9" ht="38.25">
      <c r="A19" s="13"/>
      <c r="B19" s="3" t="s">
        <v>13</v>
      </c>
      <c r="C19" s="14" t="s">
        <v>14</v>
      </c>
      <c r="D19" s="15" t="s">
        <v>15</v>
      </c>
      <c r="E19" s="16" t="s">
        <v>16</v>
      </c>
      <c r="F19" s="15" t="s">
        <v>17</v>
      </c>
      <c r="G19" s="17"/>
      <c r="H19" s="18"/>
      <c r="I19" s="18"/>
    </row>
    <row r="20" spans="1:9">
      <c r="A20" s="19"/>
      <c r="B20" s="20">
        <f>IF(H23&lt;2,"N/A",(STDEV(H3:H17)))</f>
        <v>0.11357816691600546</v>
      </c>
      <c r="C20" s="21">
        <f>IF(H23&lt;2,"N/A",(B20/D20))</f>
        <v>0.10868724106794782</v>
      </c>
      <c r="D20" s="22">
        <f>AVERAGE(H3:H17)</f>
        <v>1.0449999999999999</v>
      </c>
      <c r="E20" s="23" t="str">
        <f>IF(H23&lt;2,"N/A",(IF(C20&lt;=0.25,"N/A",AVERAGE(I3:I17))))</f>
        <v>N/A</v>
      </c>
      <c r="F20" s="22">
        <f>MEDIAN(H3:H17)</f>
        <v>1</v>
      </c>
      <c r="G20" s="24"/>
      <c r="H20" s="25"/>
      <c r="I20" s="25"/>
    </row>
    <row r="21" spans="1:9">
      <c r="A21" s="26"/>
      <c r="B21" s="27"/>
      <c r="C21" s="27"/>
      <c r="D21" s="27"/>
      <c r="E21" s="27"/>
      <c r="F21" s="27"/>
      <c r="G21" s="28"/>
      <c r="H21" s="28"/>
      <c r="I21" s="28"/>
    </row>
    <row r="22" spans="1:9">
      <c r="A22"/>
      <c r="B22" s="50" t="s">
        <v>18</v>
      </c>
      <c r="C22" s="50"/>
      <c r="D22" s="51">
        <f>IF(C20&lt;=0.25,D20,MIN(E20:F20))</f>
        <v>1.0449999999999999</v>
      </c>
      <c r="E22" s="51"/>
      <c r="F22"/>
      <c r="G22"/>
      <c r="H22"/>
      <c r="I22"/>
    </row>
    <row r="23" spans="1:9">
      <c r="A23"/>
      <c r="B23" s="50" t="s">
        <v>19</v>
      </c>
      <c r="C23" s="50"/>
      <c r="D23" s="51">
        <f>ROUND(D22,2)*F3</f>
        <v>70875</v>
      </c>
      <c r="E23" s="51"/>
      <c r="F23"/>
      <c r="G23" s="29" t="s">
        <v>20</v>
      </c>
      <c r="H23" s="30">
        <f>COUNT(H3:H17)</f>
        <v>4</v>
      </c>
      <c r="I23"/>
    </row>
    <row r="24" spans="1:9">
      <c r="A24"/>
      <c r="B24" s="31"/>
      <c r="C24" s="31"/>
      <c r="D24" s="25"/>
      <c r="E24" s="25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 s="52" t="s">
        <v>21</v>
      </c>
      <c r="B26" s="52"/>
      <c r="C26" s="52"/>
      <c r="D26" s="52"/>
      <c r="E26" s="52"/>
      <c r="F26" s="52"/>
      <c r="G26" s="52"/>
      <c r="H26" s="52"/>
      <c r="I26" s="52"/>
    </row>
    <row r="27" spans="1:9">
      <c r="A27" s="48" t="s">
        <v>22</v>
      </c>
      <c r="B27" s="48"/>
      <c r="C27" s="48"/>
      <c r="D27" s="48"/>
      <c r="E27" s="48"/>
      <c r="F27" s="48"/>
      <c r="G27" s="48"/>
      <c r="H27" s="48"/>
      <c r="I27" s="48"/>
    </row>
    <row r="28" spans="1:9">
      <c r="A28" s="48" t="s">
        <v>23</v>
      </c>
      <c r="B28" s="48"/>
      <c r="C28" s="48"/>
      <c r="D28" s="48"/>
      <c r="E28" s="48"/>
      <c r="F28" s="48"/>
      <c r="G28" s="48"/>
      <c r="H28" s="48"/>
      <c r="I28" s="48"/>
    </row>
    <row r="29" spans="1:9" ht="25.5" customHeight="1">
      <c r="A29" s="49" t="s">
        <v>24</v>
      </c>
      <c r="B29" s="49"/>
      <c r="C29" s="49"/>
      <c r="D29" s="49"/>
      <c r="E29" s="49"/>
      <c r="F29" s="49"/>
      <c r="G29" s="49"/>
      <c r="H29" s="49"/>
      <c r="I29" s="49"/>
    </row>
    <row r="30" spans="1:9">
      <c r="A30" s="48" t="s">
        <v>25</v>
      </c>
      <c r="B30" s="48"/>
      <c r="C30" s="48"/>
      <c r="D30" s="48"/>
      <c r="E30" s="48"/>
      <c r="F30" s="48"/>
      <c r="G30" s="48"/>
      <c r="H30" s="48"/>
      <c r="I30" s="48"/>
    </row>
    <row r="31" spans="1:9">
      <c r="A31" s="48" t="s">
        <v>26</v>
      </c>
      <c r="B31" s="48"/>
      <c r="C31" s="48"/>
      <c r="D31" s="48"/>
      <c r="E31" s="48"/>
      <c r="F31" s="48"/>
      <c r="G31" s="48"/>
      <c r="H31" s="48"/>
      <c r="I31" s="48"/>
    </row>
    <row r="32" spans="1:9" ht="25.5" customHeight="1">
      <c r="A32" s="47" t="s">
        <v>27</v>
      </c>
      <c r="B32" s="47"/>
      <c r="C32" s="47"/>
      <c r="D32" s="47"/>
      <c r="E32" s="47"/>
      <c r="F32" s="47"/>
      <c r="G32" s="47"/>
      <c r="H32" s="47"/>
      <c r="I32" s="47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32:I32"/>
    <mergeCell ref="A27:I27"/>
    <mergeCell ref="A28:I28"/>
    <mergeCell ref="A29:I29"/>
    <mergeCell ref="A30:I30"/>
    <mergeCell ref="A31:I31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8"/>
  <sheetViews>
    <sheetView tabSelected="1" topLeftCell="A13" zoomScaleNormal="100" zoomScaleSheetLayoutView="100" workbookViewId="0">
      <selection activeCell="F18" sqref="F18"/>
    </sheetView>
  </sheetViews>
  <sheetFormatPr defaultRowHeight="12.75"/>
  <cols>
    <col min="1" max="1" width="9" style="33"/>
    <col min="2" max="2" width="85.85546875" style="33"/>
    <col min="3" max="5" width="13.140625" style="33"/>
    <col min="6" max="6" width="17.140625" style="33"/>
    <col min="7" max="14" width="9" style="34"/>
    <col min="15" max="1025" width="9" style="33"/>
  </cols>
  <sheetData>
    <row r="1" spans="1:7" ht="15.75" customHeight="1">
      <c r="A1" s="60" t="s">
        <v>83</v>
      </c>
      <c r="B1" s="60"/>
      <c r="C1" s="60"/>
      <c r="D1" s="60"/>
      <c r="E1" s="60"/>
      <c r="F1" s="60"/>
      <c r="G1"/>
    </row>
    <row r="2" spans="1:7" ht="25.5">
      <c r="A2" s="4" t="s">
        <v>84</v>
      </c>
      <c r="B2" s="4" t="s">
        <v>85</v>
      </c>
      <c r="C2" s="4" t="s">
        <v>86</v>
      </c>
      <c r="D2" s="4" t="s">
        <v>87</v>
      </c>
      <c r="E2" s="4" t="s">
        <v>88</v>
      </c>
      <c r="F2" s="35" t="s">
        <v>89</v>
      </c>
      <c r="G2"/>
    </row>
    <row r="3" spans="1:7" ht="89.25">
      <c r="A3" s="36">
        <v>1</v>
      </c>
      <c r="B3" s="37" t="str">
        <f>Item1!B3</f>
        <v>Açúcar branco granulado,
Derivado da cana-de-açúcar,
Embalagem de 1 kg,
Com impressão do nome do fabricante, registro no
Ministério da Saúde e validade do produto não inferior a 11
meses, contados da data do recebimento definitivo.
Acondicionados em sacos com 25 ou 30 pacotes.</v>
      </c>
      <c r="C3" s="36" t="str">
        <f>Item1!E3</f>
        <v>KG</v>
      </c>
      <c r="D3" s="36">
        <f>Item1!F3</f>
        <v>8000</v>
      </c>
      <c r="E3" s="38">
        <f>Item1!D22</f>
        <v>2.2566666666666664</v>
      </c>
      <c r="F3" s="39">
        <f t="shared" ref="F3:F17" si="0">(ROUND(E3,2)*D3)</f>
        <v>18080</v>
      </c>
      <c r="G3" s="40" t="str">
        <f t="shared" ref="G3:G14" si="1">IF(F3&gt;80000,"necessária a subdivisão deste item em cotas!","")</f>
        <v/>
      </c>
    </row>
    <row r="4" spans="1:7" ht="127.5">
      <c r="A4" s="36">
        <v>2</v>
      </c>
      <c r="B4" s="37" t="str">
        <f>Item2!B3</f>
        <v>Leite em pó,
Integral,
Granulado,
Derivado da vaca,
Lata com 400g,
Com impressão do nome do fabricante, registro no
Ministério da Agricultura e validade do produto não
inferior a 9 meses, contados da data do recebimento
definitivo.
Acondicionados em caixas com até 24 unidades.</v>
      </c>
      <c r="C4" s="36" t="str">
        <f>Item2!E3</f>
        <v>LT</v>
      </c>
      <c r="D4" s="36">
        <f>Item2!F3</f>
        <v>800</v>
      </c>
      <c r="E4" s="38">
        <f>Item2!D22</f>
        <v>12.251999999999999</v>
      </c>
      <c r="F4" s="39">
        <f t="shared" si="0"/>
        <v>9800</v>
      </c>
      <c r="G4" s="40" t="str">
        <f t="shared" si="1"/>
        <v/>
      </c>
    </row>
    <row r="5" spans="1:7" ht="76.5">
      <c r="A5" s="36">
        <v>3</v>
      </c>
      <c r="B5" s="37" t="str">
        <f>Item3!B3</f>
        <v>Leite em pó, Desnatado, Granulado, Derivado da vaca,
Lata com 300g, Com impressão do nome do fabricante,
registro no Ministério da Agricultura e validade do produto
não inferior a 9 meses, contados da data do recebimento
definitivo.
Acondicionados em caixas com até 24 unidades.</v>
      </c>
      <c r="C5" s="36" t="str">
        <f>Item3!E3</f>
        <v>LT</v>
      </c>
      <c r="D5" s="36">
        <f>Item3!F3</f>
        <v>300</v>
      </c>
      <c r="E5" s="38">
        <f>Item3!D22</f>
        <v>12.3</v>
      </c>
      <c r="F5" s="39">
        <f t="shared" si="0"/>
        <v>3690</v>
      </c>
      <c r="G5" s="40" t="str">
        <f t="shared" si="1"/>
        <v/>
      </c>
    </row>
    <row r="6" spans="1:7" ht="89.25">
      <c r="A6" s="36">
        <v>4</v>
      </c>
      <c r="B6" s="37" t="str">
        <f>Item4!B3</f>
        <v>Adoçante Líquido Dietético,
À base de aspartame,
Em embalagem plástica com 65 ml,
Com impressão do nome do fabricante, registro no
Ministério da Saúde e validade do produto não inferior a 11
meses, contados da data do recebimento definitivo.
Acondicionados em caixas com até 30 unidades.</v>
      </c>
      <c r="C6" s="36" t="str">
        <f>Item4!E3</f>
        <v>FR</v>
      </c>
      <c r="D6" s="36">
        <f>Item4!F3</f>
        <v>180</v>
      </c>
      <c r="E6" s="38">
        <f>Item4!D22</f>
        <v>9.913333333333334</v>
      </c>
      <c r="F6" s="39">
        <f t="shared" si="0"/>
        <v>1783.8</v>
      </c>
      <c r="G6" s="40" t="str">
        <f t="shared" si="1"/>
        <v/>
      </c>
    </row>
    <row r="7" spans="1:7" ht="76.5">
      <c r="A7" s="36">
        <v>5</v>
      </c>
      <c r="B7" s="37" t="str">
        <f>Item5!B3</f>
        <v>Água mineral
Acondicionada em copos de 200ml.
Com impressão do nome do fabricante, registro no
Ministério da Saúde e validade do produto não inferior a 4
meses, contados da data do recebimento definitivo.
Embalagem: caixa contendo 48 copos.</v>
      </c>
      <c r="C7" s="36" t="str">
        <f>Item5!E3</f>
        <v>copo 200ml</v>
      </c>
      <c r="D7" s="36">
        <f>Item5!F3</f>
        <v>72000</v>
      </c>
      <c r="E7" s="38">
        <f>Item5!D22</f>
        <v>0.58333333333333337</v>
      </c>
      <c r="F7" s="39">
        <f t="shared" si="0"/>
        <v>41760</v>
      </c>
      <c r="G7" s="40" t="str">
        <f t="shared" si="1"/>
        <v/>
      </c>
    </row>
    <row r="8" spans="1:7" ht="76.5">
      <c r="A8" s="36">
        <v>6</v>
      </c>
      <c r="B8" s="37" t="str">
        <f>Item6!B3</f>
        <v>Água mineral
Sem gás,
Acondicionada em garrafa plástica transparente, de 500ml
Com impressão do nome do fabricante, registro no
Ministério da Saúde e validade do produto não inferior a 03
meses, contados da data do recebimento definitivo.</v>
      </c>
      <c r="C8" s="36" t="str">
        <f>Item6!E3</f>
        <v>unidade</v>
      </c>
      <c r="D8" s="36">
        <f>Item6!F3</f>
        <v>22500</v>
      </c>
      <c r="E8" s="38">
        <f>Item6!D22</f>
        <v>0.60333333333333339</v>
      </c>
      <c r="F8" s="39">
        <f t="shared" si="0"/>
        <v>13500</v>
      </c>
      <c r="G8" s="40" t="str">
        <f t="shared" si="1"/>
        <v/>
      </c>
    </row>
    <row r="9" spans="1:7" ht="114.75">
      <c r="A9" s="36">
        <v>7</v>
      </c>
      <c r="B9" s="37" t="str">
        <f>Item7!B3</f>
        <v>Água mineral
Sem gás,
Acondicionada em garrafão plástico transparente, de 20
litros (só o líquido),
Com impressão do nome do fabricante, registro no
Ministério da Saúde e validade do produto não inferior a 03
meses, contados da data do recebimento definitivo.
Fornecimento em vasilhames com máximo de 8 meses de
fabricação.</v>
      </c>
      <c r="C9" s="36" t="str">
        <f>Item7!E3</f>
        <v>GA</v>
      </c>
      <c r="D9" s="36">
        <f>Item7!F3</f>
        <v>250</v>
      </c>
      <c r="E9" s="38">
        <f>Item7!D22</f>
        <v>8.9766666666666666</v>
      </c>
      <c r="F9" s="39">
        <f t="shared" si="0"/>
        <v>2245</v>
      </c>
      <c r="G9" s="40" t="str">
        <f t="shared" si="1"/>
        <v/>
      </c>
    </row>
    <row r="10" spans="1:7" ht="76.5">
      <c r="A10" s="36">
        <v>8</v>
      </c>
      <c r="B10" s="37" t="str">
        <f>Item8!B3</f>
        <v>Polpa de acerola
Embalagem plástica com 100g,
Com impressão do nome do fabricante, registro no
Ministério da Saúde e validade do produto não inferior a 3
meses, contados da data do recebimento definitivo.
Acondicionadas em embalagens com até 30 unidades.</v>
      </c>
      <c r="C10" s="36" t="str">
        <f>Item8!E3</f>
        <v>unidade</v>
      </c>
      <c r="D10" s="36">
        <f>Item8!F3</f>
        <v>600</v>
      </c>
      <c r="E10" s="38">
        <f>Item8!D22</f>
        <v>1.8374999999999999</v>
      </c>
      <c r="F10" s="39">
        <f t="shared" si="0"/>
        <v>1104</v>
      </c>
      <c r="G10" s="40" t="str">
        <f t="shared" si="1"/>
        <v/>
      </c>
    </row>
    <row r="11" spans="1:7" ht="76.5">
      <c r="A11" s="36">
        <v>9</v>
      </c>
      <c r="B11" s="37" t="str">
        <f>Item9!B3</f>
        <v>Polpa de CAJA
Embalagem plástica com 100g,
Com impressão do nome do fabricante, registro no
Ministério da Saúde e validade do produto não inferior a 3
meses, contados da data do recebimento definitivo.
Acondicionadas em embalagens com até 30 unidades.</v>
      </c>
      <c r="C11" s="36" t="str">
        <f>Item9!E3</f>
        <v>unidade</v>
      </c>
      <c r="D11" s="36">
        <f>Item9!F3</f>
        <v>600</v>
      </c>
      <c r="E11" s="38">
        <f>Item9!D22</f>
        <v>1.46</v>
      </c>
      <c r="F11" s="39">
        <f t="shared" si="0"/>
        <v>876</v>
      </c>
      <c r="G11" s="40" t="str">
        <f t="shared" si="1"/>
        <v/>
      </c>
    </row>
    <row r="12" spans="1:7" ht="76.5">
      <c r="A12" s="36">
        <v>10</v>
      </c>
      <c r="B12" s="37" t="str">
        <f>Item10!B3</f>
        <v>Polpa de GOIABA
Embalagem plástica com 100g,
Com impressão do nome do fabricante, registro no
Ministério da Saúde e validade do produto não inferior a 3
meses, contados da data do recebimento definitivo.
Acondicionadas em embalagens com até 30 unidades.</v>
      </c>
      <c r="C12" s="36" t="str">
        <f>Item10!E3</f>
        <v>unidade</v>
      </c>
      <c r="D12" s="36">
        <f>Item10!F3</f>
        <v>600</v>
      </c>
      <c r="E12" s="38">
        <f>Item10!D22</f>
        <v>1.4924999999999999</v>
      </c>
      <c r="F12" s="39">
        <f t="shared" si="0"/>
        <v>894</v>
      </c>
      <c r="G12" s="40" t="str">
        <f t="shared" si="1"/>
        <v/>
      </c>
    </row>
    <row r="13" spans="1:7" ht="76.5">
      <c r="A13" s="36">
        <v>11</v>
      </c>
      <c r="B13" s="37" t="str">
        <f>Item11!B3</f>
        <v>Polpa de manga
Embalagem plástica com 100g,
Com impressão do nome do fabricante, registro no
Ministério da Saúde e validade do produto não inferior a 3
meses, contados da data do recebimento definitivo.
Acondicionadas em embalagens com até 30 unidades.</v>
      </c>
      <c r="C13" s="36" t="str">
        <f>Item11!E3</f>
        <v>unidade</v>
      </c>
      <c r="D13" s="36">
        <f>Item11!F3</f>
        <v>600</v>
      </c>
      <c r="E13" s="38">
        <f>Item11!D22</f>
        <v>1.5574999999999999</v>
      </c>
      <c r="F13" s="39">
        <f t="shared" si="0"/>
        <v>936</v>
      </c>
      <c r="G13" s="40" t="str">
        <f t="shared" si="1"/>
        <v/>
      </c>
    </row>
    <row r="14" spans="1:7" ht="76.5">
      <c r="A14" s="36">
        <v>12</v>
      </c>
      <c r="B14" s="37" t="str">
        <f>Item12!B3</f>
        <v>Polpa de maracujá
Embalagem plástica com 100g,
Com impressão do nome do fabricante, registro no
Ministério da Saúde e validade do produto não inferior a 3
meses, contados da data do recebimento definitivo.
Acondicionadas em embalagens com até 30 unidades.</v>
      </c>
      <c r="C14" s="36" t="str">
        <f>Item12!E3</f>
        <v>unidade</v>
      </c>
      <c r="D14" s="36">
        <f>Item12!F3</f>
        <v>600</v>
      </c>
      <c r="E14" s="38">
        <f>Item12!D22</f>
        <v>2.9033333333333338</v>
      </c>
      <c r="F14" s="39">
        <f t="shared" si="0"/>
        <v>1740</v>
      </c>
      <c r="G14" s="40" t="str">
        <f t="shared" si="1"/>
        <v/>
      </c>
    </row>
    <row r="15" spans="1:7" ht="76.5">
      <c r="A15" s="36">
        <v>13</v>
      </c>
      <c r="B15" s="37" t="str">
        <f>Item13!B3</f>
        <v>Polpa de morango
Embalagem plástica com 100g,
Com impressão do nome do fabricante, registro no
Ministério da Saúde e validade do produto não inferior a 3
meses, contados da data do recebimento definitivo.
Acondicionadas em embalagens com até 30 unidades.</v>
      </c>
      <c r="C15" s="36" t="str">
        <f>Item13!E3</f>
        <v>unidade</v>
      </c>
      <c r="D15" s="36">
        <f>Item13!F3</f>
        <v>600</v>
      </c>
      <c r="E15" s="38">
        <f>Item13!D22</f>
        <v>2.1</v>
      </c>
      <c r="F15" s="39">
        <f t="shared" si="0"/>
        <v>1260</v>
      </c>
      <c r="G15" s="40"/>
    </row>
    <row r="16" spans="1:7" ht="76.5">
      <c r="A16" s="36">
        <v>14</v>
      </c>
      <c r="B16" s="37" t="str">
        <f>Item14!B3</f>
        <v>Polpa de cacau
Embalagem plástica com 100g,
Com impressão do nome do fabricante, registro no
Ministério da Saúde e validade do produto não inferior a 3
meses, contados da data do recebimento definitivo.
Acondicionadas em embalagens com até 30 unidades.</v>
      </c>
      <c r="C16" s="36" t="str">
        <f>Item14!E3</f>
        <v>unidade</v>
      </c>
      <c r="D16" s="36">
        <f>Item14!F3</f>
        <v>600</v>
      </c>
      <c r="E16" s="38">
        <f>Item14!D22</f>
        <v>1.4724999999999999</v>
      </c>
      <c r="F16" s="39">
        <f t="shared" si="0"/>
        <v>882</v>
      </c>
      <c r="G16" s="40"/>
    </row>
    <row r="17" spans="1:7" ht="76.5">
      <c r="A17" s="41">
        <v>15</v>
      </c>
      <c r="B17" s="42" t="str">
        <f>Item15!B3</f>
        <v>Água mineral
Sem gás,
Acondicionada em garrafa plástica transparente, de 500ml
Com impressão do nome do fabricante, registro no
Ministério da Saúde e validade do produto não inferior a 03
meses, contados da data do recebimento definitivo.</v>
      </c>
      <c r="C17" s="41" t="str">
        <f>Item15!E3</f>
        <v>unidade</v>
      </c>
      <c r="D17" s="43">
        <f>Item15!F3</f>
        <v>67500</v>
      </c>
      <c r="E17" s="44">
        <f>Item15!D22</f>
        <v>1.0449999999999999</v>
      </c>
      <c r="F17" s="45">
        <f t="shared" si="0"/>
        <v>70875</v>
      </c>
      <c r="G17" s="40"/>
    </row>
    <row r="18" spans="1:7" ht="15.75" customHeight="1">
      <c r="A18" s="60" t="s">
        <v>90</v>
      </c>
      <c r="B18" s="60"/>
      <c r="C18" s="60"/>
      <c r="D18" s="60"/>
      <c r="E18" s="60"/>
      <c r="F18" s="46">
        <f>SUM(F3:F17)</f>
        <v>169425.8</v>
      </c>
    </row>
  </sheetData>
  <mergeCells count="2">
    <mergeCell ref="A1:F1"/>
    <mergeCell ref="A18:E18"/>
  </mergeCells>
  <printOptions horizontalCentered="1"/>
  <pageMargins left="0.51181102362204722" right="0.51181102362204722" top="0.78740157480314965" bottom="0.78740157480314965" header="0.51181102362204722" footer="0.51181102362204722"/>
  <pageSetup paperSize="9" scale="84" firstPageNumber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view="pageBreakPreview" zoomScaleNormal="100" zoomScaleSheetLayoutView="100" workbookViewId="0">
      <selection activeCell="G24" sqref="G24"/>
    </sheetView>
  </sheetViews>
  <sheetFormatPr defaultRowHeight="12.75"/>
  <cols>
    <col min="1" max="1" width="11.5703125" style="1"/>
    <col min="2" max="3" width="9" style="1"/>
    <col min="4" max="4" width="10.140625" style="1"/>
    <col min="5" max="5" width="9" style="1"/>
    <col min="6" max="6" width="10.140625" style="1"/>
    <col min="7" max="7" width="42.5703125" style="1"/>
    <col min="8" max="9" width="10.140625" style="1"/>
    <col min="10" max="1025" width="9" style="1"/>
  </cols>
  <sheetData>
    <row r="1" spans="1:9" ht="15.75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>
      <c r="A2" s="54" t="s">
        <v>28</v>
      </c>
      <c r="B2" s="55" t="s">
        <v>2</v>
      </c>
      <c r="C2" s="55"/>
      <c r="D2" s="55"/>
      <c r="E2" s="2" t="s">
        <v>3</v>
      </c>
      <c r="F2" s="2" t="s">
        <v>4</v>
      </c>
      <c r="G2" s="2" t="s">
        <v>5</v>
      </c>
      <c r="H2" s="3" t="s">
        <v>6</v>
      </c>
      <c r="I2" s="4" t="s">
        <v>7</v>
      </c>
    </row>
    <row r="3" spans="1:9" ht="12.75" customHeight="1">
      <c r="A3" s="54"/>
      <c r="B3" s="56" t="s">
        <v>29</v>
      </c>
      <c r="C3" s="56"/>
      <c r="D3" s="56"/>
      <c r="E3" s="57" t="s">
        <v>30</v>
      </c>
      <c r="F3" s="59">
        <v>800</v>
      </c>
      <c r="G3" s="5" t="s">
        <v>10</v>
      </c>
      <c r="H3" s="6">
        <v>13.73</v>
      </c>
      <c r="I3" s="6" t="str">
        <f t="shared" ref="I3:I17" si="0">IF(H3="","",(IF($C$20&lt;0.25,"N/A",IF(H3&lt;=($D$20+$B$20),H3,"Descartado"))))</f>
        <v>N/A</v>
      </c>
    </row>
    <row r="4" spans="1:9">
      <c r="A4" s="54"/>
      <c r="B4" s="56"/>
      <c r="C4" s="56"/>
      <c r="D4" s="56"/>
      <c r="E4" s="57"/>
      <c r="F4" s="57"/>
      <c r="G4" s="5" t="s">
        <v>31</v>
      </c>
      <c r="H4" s="6">
        <v>11.99</v>
      </c>
      <c r="I4" s="6" t="str">
        <f t="shared" si="0"/>
        <v>N/A</v>
      </c>
    </row>
    <row r="5" spans="1:9">
      <c r="A5" s="54"/>
      <c r="B5" s="56"/>
      <c r="C5" s="56"/>
      <c r="D5" s="56"/>
      <c r="E5" s="57"/>
      <c r="F5" s="57"/>
      <c r="G5" s="5" t="s">
        <v>32</v>
      </c>
      <c r="H5" s="6">
        <v>12.99</v>
      </c>
      <c r="I5" s="6" t="str">
        <f t="shared" si="0"/>
        <v>N/A</v>
      </c>
    </row>
    <row r="6" spans="1:9">
      <c r="A6" s="54"/>
      <c r="B6" s="56"/>
      <c r="C6" s="56"/>
      <c r="D6" s="56"/>
      <c r="E6" s="57"/>
      <c r="F6" s="57"/>
      <c r="G6" s="5" t="s">
        <v>33</v>
      </c>
      <c r="H6" s="6">
        <v>13.79</v>
      </c>
      <c r="I6" s="6" t="str">
        <f t="shared" si="0"/>
        <v>N/A</v>
      </c>
    </row>
    <row r="7" spans="1:9">
      <c r="A7" s="54"/>
      <c r="B7" s="56"/>
      <c r="C7" s="56"/>
      <c r="D7" s="56"/>
      <c r="E7" s="57"/>
      <c r="F7" s="57"/>
      <c r="G7" s="5" t="s">
        <v>34</v>
      </c>
      <c r="H7" s="6">
        <v>8.76</v>
      </c>
      <c r="I7" s="6" t="str">
        <f t="shared" si="0"/>
        <v>N/A</v>
      </c>
    </row>
    <row r="8" spans="1:9">
      <c r="A8" s="54"/>
      <c r="B8" s="56"/>
      <c r="C8" s="56"/>
      <c r="D8" s="56"/>
      <c r="E8" s="57"/>
      <c r="F8" s="57"/>
      <c r="G8" s="5"/>
      <c r="H8" s="6"/>
      <c r="I8" s="6" t="str">
        <f t="shared" si="0"/>
        <v/>
      </c>
    </row>
    <row r="9" spans="1:9">
      <c r="A9" s="54"/>
      <c r="B9" s="56"/>
      <c r="C9" s="56"/>
      <c r="D9" s="56"/>
      <c r="E9" s="57"/>
      <c r="F9" s="57"/>
      <c r="G9" s="5"/>
      <c r="H9" s="6"/>
      <c r="I9" s="6" t="str">
        <f t="shared" si="0"/>
        <v/>
      </c>
    </row>
    <row r="10" spans="1:9">
      <c r="A10" s="54"/>
      <c r="B10" s="56"/>
      <c r="C10" s="56"/>
      <c r="D10" s="56"/>
      <c r="E10" s="57"/>
      <c r="F10" s="57"/>
      <c r="G10" s="5"/>
      <c r="H10" s="6"/>
      <c r="I10" s="6" t="str">
        <f t="shared" si="0"/>
        <v/>
      </c>
    </row>
    <row r="11" spans="1:9">
      <c r="A11" s="54"/>
      <c r="B11" s="56"/>
      <c r="C11" s="56"/>
      <c r="D11" s="56"/>
      <c r="E11" s="57"/>
      <c r="F11" s="57"/>
      <c r="G11" s="5"/>
      <c r="H11" s="6"/>
      <c r="I11" s="6" t="str">
        <f t="shared" si="0"/>
        <v/>
      </c>
    </row>
    <row r="12" spans="1:9">
      <c r="A12" s="54"/>
      <c r="B12" s="56"/>
      <c r="C12" s="56"/>
      <c r="D12" s="56"/>
      <c r="E12" s="57"/>
      <c r="F12" s="57"/>
      <c r="G12" s="5"/>
      <c r="H12" s="6"/>
      <c r="I12" s="6" t="str">
        <f t="shared" si="0"/>
        <v/>
      </c>
    </row>
    <row r="13" spans="1:9">
      <c r="A13" s="54"/>
      <c r="B13" s="56"/>
      <c r="C13" s="56"/>
      <c r="D13" s="56"/>
      <c r="E13" s="57"/>
      <c r="F13" s="57"/>
      <c r="G13" s="5"/>
      <c r="H13" s="6"/>
      <c r="I13" s="6" t="str">
        <f t="shared" si="0"/>
        <v/>
      </c>
    </row>
    <row r="14" spans="1:9">
      <c r="A14" s="54"/>
      <c r="B14" s="56"/>
      <c r="C14" s="56"/>
      <c r="D14" s="56"/>
      <c r="E14" s="57"/>
      <c r="F14" s="57"/>
      <c r="G14" s="5"/>
      <c r="H14" s="6"/>
      <c r="I14" s="6" t="str">
        <f t="shared" si="0"/>
        <v/>
      </c>
    </row>
    <row r="15" spans="1:9">
      <c r="A15" s="54"/>
      <c r="B15" s="56"/>
      <c r="C15" s="56"/>
      <c r="D15" s="56"/>
      <c r="E15" s="57"/>
      <c r="F15" s="57"/>
      <c r="G15" s="5"/>
      <c r="H15" s="6"/>
      <c r="I15" s="6" t="str">
        <f t="shared" si="0"/>
        <v/>
      </c>
    </row>
    <row r="16" spans="1:9">
      <c r="A16" s="54"/>
      <c r="B16" s="56"/>
      <c r="C16" s="56"/>
      <c r="D16" s="56"/>
      <c r="E16" s="57"/>
      <c r="F16" s="57"/>
      <c r="G16" s="5"/>
      <c r="H16" s="6"/>
      <c r="I16" s="6" t="str">
        <f t="shared" si="0"/>
        <v/>
      </c>
    </row>
    <row r="17" spans="1:9">
      <c r="A17" s="54"/>
      <c r="B17" s="56"/>
      <c r="C17" s="56"/>
      <c r="D17" s="56"/>
      <c r="E17" s="57"/>
      <c r="F17" s="57"/>
      <c r="G17" s="5"/>
      <c r="H17" s="6"/>
      <c r="I17" s="6" t="str">
        <f t="shared" si="0"/>
        <v/>
      </c>
    </row>
    <row r="18" spans="1:9">
      <c r="A18" s="8"/>
      <c r="B18" s="9"/>
      <c r="C18" s="9"/>
      <c r="D18" s="9"/>
      <c r="E18" s="10"/>
      <c r="F18" s="10"/>
      <c r="G18" s="11"/>
      <c r="H18" s="12"/>
      <c r="I18" s="12"/>
    </row>
    <row r="19" spans="1:9" ht="38.25">
      <c r="A19" s="13"/>
      <c r="B19" s="3" t="s">
        <v>13</v>
      </c>
      <c r="C19" s="14" t="s">
        <v>14</v>
      </c>
      <c r="D19" s="15" t="s">
        <v>15</v>
      </c>
      <c r="E19" s="16" t="s">
        <v>16</v>
      </c>
      <c r="F19" s="15" t="s">
        <v>17</v>
      </c>
      <c r="G19" s="17"/>
      <c r="H19" s="18"/>
      <c r="I19" s="18"/>
    </row>
    <row r="20" spans="1:9">
      <c r="A20" s="19"/>
      <c r="B20" s="20">
        <f>IF(H23&lt;2,"N/A",(STDEV(H3:H17)))</f>
        <v>2.0831034539839868</v>
      </c>
      <c r="C20" s="21">
        <f>IF(H23&lt;2,"N/A",(B20/D20))</f>
        <v>0.17002150293698881</v>
      </c>
      <c r="D20" s="22">
        <f>AVERAGE(H3:H17)</f>
        <v>12.251999999999999</v>
      </c>
      <c r="E20" s="23" t="str">
        <f>IF(H23&lt;2,"N/A",(IF(C20&lt;=0.25,"N/A",AVERAGE(I3:I17))))</f>
        <v>N/A</v>
      </c>
      <c r="F20" s="22">
        <f>MEDIAN(H3:H17)</f>
        <v>12.99</v>
      </c>
      <c r="G20" s="24"/>
      <c r="H20" s="25"/>
      <c r="I20" s="25"/>
    </row>
    <row r="21" spans="1:9">
      <c r="A21" s="26"/>
      <c r="B21" s="27"/>
      <c r="C21" s="27"/>
      <c r="D21" s="27"/>
      <c r="E21" s="27"/>
      <c r="F21" s="27"/>
      <c r="G21" s="28"/>
      <c r="H21" s="28"/>
      <c r="I21" s="28"/>
    </row>
    <row r="22" spans="1:9">
      <c r="A22"/>
      <c r="B22" s="50" t="s">
        <v>18</v>
      </c>
      <c r="C22" s="50"/>
      <c r="D22" s="51">
        <f>IF(C20&lt;=0.25,D20,MIN(E20:F20))</f>
        <v>12.251999999999999</v>
      </c>
      <c r="E22" s="51"/>
      <c r="F22"/>
      <c r="G22"/>
      <c r="H22"/>
      <c r="I22"/>
    </row>
    <row r="23" spans="1:9">
      <c r="A23"/>
      <c r="B23" s="50" t="s">
        <v>19</v>
      </c>
      <c r="C23" s="50"/>
      <c r="D23" s="51">
        <f>ROUND(D22,2)*F3</f>
        <v>9800</v>
      </c>
      <c r="E23" s="51"/>
      <c r="F23"/>
      <c r="G23" s="29" t="s">
        <v>20</v>
      </c>
      <c r="H23" s="30">
        <f>COUNT(H3:H17)</f>
        <v>5</v>
      </c>
      <c r="I23"/>
    </row>
    <row r="24" spans="1:9">
      <c r="A24"/>
      <c r="B24" s="31"/>
      <c r="C24" s="31"/>
      <c r="D24" s="25"/>
      <c r="E24" s="25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 s="52" t="s">
        <v>21</v>
      </c>
      <c r="B26" s="52"/>
      <c r="C26" s="52"/>
      <c r="D26" s="52"/>
      <c r="E26" s="52"/>
      <c r="F26" s="52"/>
      <c r="G26" s="52"/>
      <c r="H26" s="52"/>
      <c r="I26" s="52"/>
    </row>
    <row r="27" spans="1:9">
      <c r="A27" s="48" t="s">
        <v>22</v>
      </c>
      <c r="B27" s="48"/>
      <c r="C27" s="48"/>
      <c r="D27" s="48"/>
      <c r="E27" s="48"/>
      <c r="F27" s="48"/>
      <c r="G27" s="48"/>
      <c r="H27" s="48"/>
      <c r="I27" s="48"/>
    </row>
    <row r="28" spans="1:9">
      <c r="A28" s="48" t="s">
        <v>23</v>
      </c>
      <c r="B28" s="48"/>
      <c r="C28" s="48"/>
      <c r="D28" s="48"/>
      <c r="E28" s="48"/>
      <c r="F28" s="48"/>
      <c r="G28" s="48"/>
      <c r="H28" s="48"/>
      <c r="I28" s="48"/>
    </row>
    <row r="29" spans="1:9" ht="25.5" customHeight="1">
      <c r="A29" s="49" t="s">
        <v>24</v>
      </c>
      <c r="B29" s="49"/>
      <c r="C29" s="49"/>
      <c r="D29" s="49"/>
      <c r="E29" s="49"/>
      <c r="F29" s="49"/>
      <c r="G29" s="49"/>
      <c r="H29" s="49"/>
      <c r="I29" s="49"/>
    </row>
    <row r="30" spans="1:9">
      <c r="A30" s="48" t="s">
        <v>25</v>
      </c>
      <c r="B30" s="48"/>
      <c r="C30" s="48"/>
      <c r="D30" s="48"/>
      <c r="E30" s="48"/>
      <c r="F30" s="48"/>
      <c r="G30" s="48"/>
      <c r="H30" s="48"/>
      <c r="I30" s="48"/>
    </row>
    <row r="31" spans="1:9">
      <c r="A31" s="48" t="s">
        <v>26</v>
      </c>
      <c r="B31" s="48"/>
      <c r="C31" s="48"/>
      <c r="D31" s="48"/>
      <c r="E31" s="48"/>
      <c r="F31" s="48"/>
      <c r="G31" s="48"/>
      <c r="H31" s="48"/>
      <c r="I31" s="48"/>
    </row>
    <row r="32" spans="1:9" ht="25.5" customHeight="1">
      <c r="A32" s="47" t="s">
        <v>27</v>
      </c>
      <c r="B32" s="47"/>
      <c r="C32" s="47"/>
      <c r="D32" s="47"/>
      <c r="E32" s="47"/>
      <c r="F32" s="47"/>
      <c r="G32" s="47"/>
      <c r="H32" s="47"/>
      <c r="I32" s="47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32:I32"/>
    <mergeCell ref="A27:I27"/>
    <mergeCell ref="A28:I28"/>
    <mergeCell ref="A29:I29"/>
    <mergeCell ref="A30:I30"/>
    <mergeCell ref="A31:I31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view="pageBreakPreview" zoomScaleNormal="100" zoomScaleSheetLayoutView="100" workbookViewId="0">
      <selection activeCell="G24" sqref="G24"/>
    </sheetView>
  </sheetViews>
  <sheetFormatPr defaultRowHeight="12.75"/>
  <cols>
    <col min="1" max="1" width="11.5703125" style="1"/>
    <col min="2" max="3" width="9" style="1"/>
    <col min="4" max="4" width="10.140625" style="1"/>
    <col min="5" max="5" width="9" style="1"/>
    <col min="6" max="6" width="10.140625" style="1"/>
    <col min="7" max="7" width="42.5703125" style="1"/>
    <col min="8" max="9" width="10.140625" style="1"/>
    <col min="10" max="1025" width="9" style="1"/>
  </cols>
  <sheetData>
    <row r="1" spans="1:9" ht="15.75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>
      <c r="A2" s="54" t="s">
        <v>35</v>
      </c>
      <c r="B2" s="55" t="s">
        <v>2</v>
      </c>
      <c r="C2" s="55"/>
      <c r="D2" s="55"/>
      <c r="E2" s="2" t="s">
        <v>3</v>
      </c>
      <c r="F2" s="2" t="s">
        <v>4</v>
      </c>
      <c r="G2" s="2" t="s">
        <v>5</v>
      </c>
      <c r="H2" s="3" t="s">
        <v>6</v>
      </c>
      <c r="I2" s="4" t="s">
        <v>7</v>
      </c>
    </row>
    <row r="3" spans="1:9" ht="12.75" customHeight="1">
      <c r="A3" s="54"/>
      <c r="B3" s="56" t="s">
        <v>36</v>
      </c>
      <c r="C3" s="56"/>
      <c r="D3" s="56"/>
      <c r="E3" s="57" t="s">
        <v>30</v>
      </c>
      <c r="F3" s="59">
        <v>300</v>
      </c>
      <c r="G3" s="5" t="s">
        <v>10</v>
      </c>
      <c r="H3" s="6">
        <v>15.24</v>
      </c>
      <c r="I3" s="6" t="str">
        <f t="shared" ref="I3:I17" si="0">IF(H3="","",(IF($C$20&lt;0.25,"N/A",IF(H3&lt;=($D$20+$B$20),H3,"Descartado"))))</f>
        <v>N/A</v>
      </c>
    </row>
    <row r="4" spans="1:9">
      <c r="A4" s="54"/>
      <c r="B4" s="56"/>
      <c r="C4" s="56"/>
      <c r="D4" s="56"/>
      <c r="E4" s="57"/>
      <c r="F4" s="57"/>
      <c r="G4" s="5" t="s">
        <v>34</v>
      </c>
      <c r="H4" s="6">
        <v>9.99</v>
      </c>
      <c r="I4" s="6" t="str">
        <f t="shared" si="0"/>
        <v>N/A</v>
      </c>
    </row>
    <row r="5" spans="1:9">
      <c r="A5" s="54"/>
      <c r="B5" s="56"/>
      <c r="C5" s="56"/>
      <c r="D5" s="56"/>
      <c r="E5" s="57"/>
      <c r="F5" s="57"/>
      <c r="G5" s="5" t="s">
        <v>37</v>
      </c>
      <c r="H5" s="6">
        <v>11.99</v>
      </c>
      <c r="I5" s="6" t="str">
        <f t="shared" si="0"/>
        <v>N/A</v>
      </c>
    </row>
    <row r="6" spans="1:9">
      <c r="A6" s="54"/>
      <c r="B6" s="56"/>
      <c r="C6" s="56"/>
      <c r="D6" s="56"/>
      <c r="E6" s="57"/>
      <c r="F6" s="57"/>
      <c r="G6" s="5" t="s">
        <v>38</v>
      </c>
      <c r="H6" s="6">
        <v>11.98</v>
      </c>
      <c r="I6" s="6" t="str">
        <f t="shared" si="0"/>
        <v>N/A</v>
      </c>
    </row>
    <row r="7" spans="1:9">
      <c r="A7" s="54"/>
      <c r="B7" s="56"/>
      <c r="C7" s="56"/>
      <c r="D7" s="56"/>
      <c r="E7" s="57"/>
      <c r="F7" s="57"/>
      <c r="G7" s="5"/>
      <c r="H7" s="6"/>
      <c r="I7" s="6" t="str">
        <f t="shared" si="0"/>
        <v/>
      </c>
    </row>
    <row r="8" spans="1:9">
      <c r="A8" s="54"/>
      <c r="B8" s="56"/>
      <c r="C8" s="56"/>
      <c r="D8" s="56"/>
      <c r="E8" s="57"/>
      <c r="F8" s="57"/>
      <c r="G8" s="5"/>
      <c r="H8" s="6"/>
      <c r="I8" s="6" t="str">
        <f t="shared" si="0"/>
        <v/>
      </c>
    </row>
    <row r="9" spans="1:9">
      <c r="A9" s="54"/>
      <c r="B9" s="56"/>
      <c r="C9" s="56"/>
      <c r="D9" s="56"/>
      <c r="E9" s="57"/>
      <c r="F9" s="57"/>
      <c r="G9" s="5"/>
      <c r="H9" s="6"/>
      <c r="I9" s="6" t="str">
        <f t="shared" si="0"/>
        <v/>
      </c>
    </row>
    <row r="10" spans="1:9">
      <c r="A10" s="54"/>
      <c r="B10" s="56"/>
      <c r="C10" s="56"/>
      <c r="D10" s="56"/>
      <c r="E10" s="57"/>
      <c r="F10" s="57"/>
      <c r="G10" s="5"/>
      <c r="H10" s="6"/>
      <c r="I10" s="6" t="str">
        <f t="shared" si="0"/>
        <v/>
      </c>
    </row>
    <row r="11" spans="1:9">
      <c r="A11" s="54"/>
      <c r="B11" s="56"/>
      <c r="C11" s="56"/>
      <c r="D11" s="56"/>
      <c r="E11" s="57"/>
      <c r="F11" s="57"/>
      <c r="G11" s="5"/>
      <c r="H11" s="6"/>
      <c r="I11" s="6" t="str">
        <f t="shared" si="0"/>
        <v/>
      </c>
    </row>
    <row r="12" spans="1:9">
      <c r="A12" s="54"/>
      <c r="B12" s="56"/>
      <c r="C12" s="56"/>
      <c r="D12" s="56"/>
      <c r="E12" s="57"/>
      <c r="F12" s="57"/>
      <c r="G12" s="5"/>
      <c r="H12" s="6"/>
      <c r="I12" s="6" t="str">
        <f t="shared" si="0"/>
        <v/>
      </c>
    </row>
    <row r="13" spans="1:9">
      <c r="A13" s="54"/>
      <c r="B13" s="56"/>
      <c r="C13" s="56"/>
      <c r="D13" s="56"/>
      <c r="E13" s="57"/>
      <c r="F13" s="57"/>
      <c r="G13" s="5"/>
      <c r="H13" s="6"/>
      <c r="I13" s="6" t="str">
        <f t="shared" si="0"/>
        <v/>
      </c>
    </row>
    <row r="14" spans="1:9">
      <c r="A14" s="54"/>
      <c r="B14" s="56"/>
      <c r="C14" s="56"/>
      <c r="D14" s="56"/>
      <c r="E14" s="57"/>
      <c r="F14" s="57"/>
      <c r="G14" s="5"/>
      <c r="H14" s="6"/>
      <c r="I14" s="6" t="str">
        <f t="shared" si="0"/>
        <v/>
      </c>
    </row>
    <row r="15" spans="1:9">
      <c r="A15" s="54"/>
      <c r="B15" s="56"/>
      <c r="C15" s="56"/>
      <c r="D15" s="56"/>
      <c r="E15" s="57"/>
      <c r="F15" s="57"/>
      <c r="G15" s="5"/>
      <c r="H15" s="6"/>
      <c r="I15" s="6" t="str">
        <f t="shared" si="0"/>
        <v/>
      </c>
    </row>
    <row r="16" spans="1:9">
      <c r="A16" s="54"/>
      <c r="B16" s="56"/>
      <c r="C16" s="56"/>
      <c r="D16" s="56"/>
      <c r="E16" s="57"/>
      <c r="F16" s="57"/>
      <c r="G16" s="5"/>
      <c r="H16" s="6"/>
      <c r="I16" s="6" t="str">
        <f t="shared" si="0"/>
        <v/>
      </c>
    </row>
    <row r="17" spans="1:9">
      <c r="A17" s="54"/>
      <c r="B17" s="56"/>
      <c r="C17" s="56"/>
      <c r="D17" s="56"/>
      <c r="E17" s="57"/>
      <c r="F17" s="57"/>
      <c r="G17" s="5"/>
      <c r="H17" s="6"/>
      <c r="I17" s="6" t="str">
        <f t="shared" si="0"/>
        <v/>
      </c>
    </row>
    <row r="18" spans="1:9">
      <c r="A18" s="8"/>
      <c r="B18" s="9"/>
      <c r="C18" s="9"/>
      <c r="D18" s="9"/>
      <c r="E18" s="10"/>
      <c r="F18" s="10"/>
      <c r="G18" s="11"/>
      <c r="H18" s="12"/>
      <c r="I18" s="12"/>
    </row>
    <row r="19" spans="1:9" ht="38.25">
      <c r="A19" s="13"/>
      <c r="B19" s="3" t="s">
        <v>13</v>
      </c>
      <c r="C19" s="14" t="s">
        <v>14</v>
      </c>
      <c r="D19" s="15" t="s">
        <v>15</v>
      </c>
      <c r="E19" s="16" t="s">
        <v>16</v>
      </c>
      <c r="F19" s="15" t="s">
        <v>17</v>
      </c>
      <c r="G19" s="17"/>
      <c r="H19" s="18"/>
      <c r="I19" s="18"/>
    </row>
    <row r="20" spans="1:9">
      <c r="A20" s="19"/>
      <c r="B20" s="20">
        <f>IF(H23&lt;2,"N/A",(STDEV(H3:H17)))</f>
        <v>2.1739518547260079</v>
      </c>
      <c r="C20" s="21">
        <f>IF(H23&lt;2,"N/A",(B20/D20))</f>
        <v>0.17674405322975673</v>
      </c>
      <c r="D20" s="22">
        <f>AVERAGE(H3:H17)</f>
        <v>12.3</v>
      </c>
      <c r="E20" s="23" t="str">
        <f>IF(H23&lt;2,"N/A",(IF(C20&lt;=0.25,"N/A",AVERAGE(I3:I17))))</f>
        <v>N/A</v>
      </c>
      <c r="F20" s="22">
        <f>MEDIAN(H3:H17)</f>
        <v>11.984999999999999</v>
      </c>
      <c r="G20" s="24"/>
      <c r="H20" s="25"/>
      <c r="I20" s="25"/>
    </row>
    <row r="21" spans="1:9">
      <c r="A21" s="26"/>
      <c r="B21" s="27"/>
      <c r="C21" s="27"/>
      <c r="D21" s="27"/>
      <c r="E21" s="27"/>
      <c r="F21" s="27"/>
      <c r="G21" s="28"/>
      <c r="H21" s="28"/>
      <c r="I21" s="28"/>
    </row>
    <row r="22" spans="1:9">
      <c r="A22"/>
      <c r="B22" s="50" t="s">
        <v>18</v>
      </c>
      <c r="C22" s="50"/>
      <c r="D22" s="51">
        <f>IF(C20&lt;=0.25,D20,MIN(E20:F20))</f>
        <v>12.3</v>
      </c>
      <c r="E22" s="51"/>
      <c r="F22"/>
      <c r="G22"/>
      <c r="H22"/>
      <c r="I22"/>
    </row>
    <row r="23" spans="1:9">
      <c r="A23"/>
      <c r="B23" s="50" t="s">
        <v>19</v>
      </c>
      <c r="C23" s="50"/>
      <c r="D23" s="51">
        <f>ROUND(D22,2)*F3</f>
        <v>3690</v>
      </c>
      <c r="E23" s="51"/>
      <c r="F23"/>
      <c r="G23" s="29" t="s">
        <v>20</v>
      </c>
      <c r="H23" s="30">
        <f>COUNT(H3:H17)</f>
        <v>4</v>
      </c>
      <c r="I23"/>
    </row>
    <row r="24" spans="1:9">
      <c r="A24"/>
      <c r="B24" s="31"/>
      <c r="C24" s="31"/>
      <c r="D24" s="25"/>
      <c r="E24" s="25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 s="52" t="s">
        <v>21</v>
      </c>
      <c r="B26" s="52"/>
      <c r="C26" s="52"/>
      <c r="D26" s="52"/>
      <c r="E26" s="52"/>
      <c r="F26" s="52"/>
      <c r="G26" s="52"/>
      <c r="H26" s="52"/>
      <c r="I26" s="52"/>
    </row>
    <row r="27" spans="1:9">
      <c r="A27" s="48" t="s">
        <v>22</v>
      </c>
      <c r="B27" s="48"/>
      <c r="C27" s="48"/>
      <c r="D27" s="48"/>
      <c r="E27" s="48"/>
      <c r="F27" s="48"/>
      <c r="G27" s="48"/>
      <c r="H27" s="48"/>
      <c r="I27" s="48"/>
    </row>
    <row r="28" spans="1:9">
      <c r="A28" s="48" t="s">
        <v>23</v>
      </c>
      <c r="B28" s="48"/>
      <c r="C28" s="48"/>
      <c r="D28" s="48"/>
      <c r="E28" s="48"/>
      <c r="F28" s="48"/>
      <c r="G28" s="48"/>
      <c r="H28" s="48"/>
      <c r="I28" s="48"/>
    </row>
    <row r="29" spans="1:9" ht="25.5" customHeight="1">
      <c r="A29" s="49" t="s">
        <v>24</v>
      </c>
      <c r="B29" s="49"/>
      <c r="C29" s="49"/>
      <c r="D29" s="49"/>
      <c r="E29" s="49"/>
      <c r="F29" s="49"/>
      <c r="G29" s="49"/>
      <c r="H29" s="49"/>
      <c r="I29" s="49"/>
    </row>
    <row r="30" spans="1:9">
      <c r="A30" s="48" t="s">
        <v>25</v>
      </c>
      <c r="B30" s="48"/>
      <c r="C30" s="48"/>
      <c r="D30" s="48"/>
      <c r="E30" s="48"/>
      <c r="F30" s="48"/>
      <c r="G30" s="48"/>
      <c r="H30" s="48"/>
      <c r="I30" s="48"/>
    </row>
    <row r="31" spans="1:9">
      <c r="A31" s="48" t="s">
        <v>26</v>
      </c>
      <c r="B31" s="48"/>
      <c r="C31" s="48"/>
      <c r="D31" s="48"/>
      <c r="E31" s="48"/>
      <c r="F31" s="48"/>
      <c r="G31" s="48"/>
      <c r="H31" s="48"/>
      <c r="I31" s="48"/>
    </row>
    <row r="32" spans="1:9" ht="25.5" customHeight="1">
      <c r="A32" s="47" t="s">
        <v>27</v>
      </c>
      <c r="B32" s="47"/>
      <c r="C32" s="47"/>
      <c r="D32" s="47"/>
      <c r="E32" s="47"/>
      <c r="F32" s="47"/>
      <c r="G32" s="47"/>
      <c r="H32" s="47"/>
      <c r="I32" s="47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32:I32"/>
    <mergeCell ref="A27:I27"/>
    <mergeCell ref="A28:I28"/>
    <mergeCell ref="A29:I29"/>
    <mergeCell ref="A30:I30"/>
    <mergeCell ref="A31:I31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view="pageBreakPreview" zoomScaleNormal="100" zoomScaleSheetLayoutView="100" workbookViewId="0">
      <selection activeCell="G24" sqref="G24"/>
    </sheetView>
  </sheetViews>
  <sheetFormatPr defaultRowHeight="12.75"/>
  <cols>
    <col min="1" max="1" width="11.5703125" style="1"/>
    <col min="2" max="3" width="9" style="1"/>
    <col min="4" max="4" width="10.140625" style="1"/>
    <col min="5" max="5" width="9" style="1"/>
    <col min="6" max="6" width="10.140625" style="1"/>
    <col min="7" max="7" width="38.7109375" style="1"/>
    <col min="8" max="9" width="10.140625" style="1"/>
    <col min="10" max="1025" width="9" style="1"/>
  </cols>
  <sheetData>
    <row r="1" spans="1:9" ht="15.75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>
      <c r="A2" s="54" t="s">
        <v>39</v>
      </c>
      <c r="B2" s="55" t="s">
        <v>2</v>
      </c>
      <c r="C2" s="55"/>
      <c r="D2" s="55"/>
      <c r="E2" s="2" t="s">
        <v>3</v>
      </c>
      <c r="F2" s="2" t="s">
        <v>4</v>
      </c>
      <c r="G2" s="2" t="s">
        <v>5</v>
      </c>
      <c r="H2" s="3" t="s">
        <v>6</v>
      </c>
      <c r="I2" s="4" t="s">
        <v>7</v>
      </c>
    </row>
    <row r="3" spans="1:9" ht="12.75" customHeight="1">
      <c r="A3" s="54"/>
      <c r="B3" s="56" t="s">
        <v>40</v>
      </c>
      <c r="C3" s="56"/>
      <c r="D3" s="56"/>
      <c r="E3" s="57" t="s">
        <v>41</v>
      </c>
      <c r="F3" s="59">
        <v>180</v>
      </c>
      <c r="G3" s="5" t="s">
        <v>42</v>
      </c>
      <c r="H3" s="6">
        <v>9.99</v>
      </c>
      <c r="I3" s="6" t="str">
        <f t="shared" ref="I3:I17" si="0">IF(H3="","",(IF($C$20&lt;0.25,"N/A",IF(H3&lt;=($D$20+$B$20),H3,"Descartado"))))</f>
        <v>N/A</v>
      </c>
    </row>
    <row r="4" spans="1:9">
      <c r="A4" s="54"/>
      <c r="B4" s="56"/>
      <c r="C4" s="56"/>
      <c r="D4" s="56"/>
      <c r="E4" s="57"/>
      <c r="F4" s="57"/>
      <c r="G4" s="5" t="s">
        <v>43</v>
      </c>
      <c r="H4" s="6">
        <v>12</v>
      </c>
      <c r="I4" s="6" t="str">
        <f t="shared" si="0"/>
        <v>N/A</v>
      </c>
    </row>
    <row r="5" spans="1:9">
      <c r="A5" s="54"/>
      <c r="B5" s="56"/>
      <c r="C5" s="56"/>
      <c r="D5" s="56"/>
      <c r="E5" s="57"/>
      <c r="F5" s="57"/>
      <c r="G5" s="5" t="s">
        <v>44</v>
      </c>
      <c r="H5" s="6">
        <v>7.75</v>
      </c>
      <c r="I5" s="6" t="str">
        <f t="shared" si="0"/>
        <v>N/A</v>
      </c>
    </row>
    <row r="6" spans="1:9">
      <c r="A6" s="54"/>
      <c r="B6" s="56"/>
      <c r="C6" s="56"/>
      <c r="D6" s="56"/>
      <c r="E6" s="57"/>
      <c r="F6" s="57"/>
      <c r="G6" s="5"/>
      <c r="H6" s="6"/>
      <c r="I6" s="6" t="str">
        <f t="shared" si="0"/>
        <v/>
      </c>
    </row>
    <row r="7" spans="1:9">
      <c r="A7" s="54"/>
      <c r="B7" s="56"/>
      <c r="C7" s="56"/>
      <c r="D7" s="56"/>
      <c r="E7" s="57"/>
      <c r="F7" s="57"/>
      <c r="G7" s="5"/>
      <c r="H7" s="6"/>
      <c r="I7" s="6" t="str">
        <f t="shared" si="0"/>
        <v/>
      </c>
    </row>
    <row r="8" spans="1:9">
      <c r="A8" s="54"/>
      <c r="B8" s="56"/>
      <c r="C8" s="56"/>
      <c r="D8" s="56"/>
      <c r="E8" s="57"/>
      <c r="F8" s="57"/>
      <c r="G8" s="5"/>
      <c r="H8" s="6"/>
      <c r="I8" s="6" t="str">
        <f t="shared" si="0"/>
        <v/>
      </c>
    </row>
    <row r="9" spans="1:9">
      <c r="A9" s="54"/>
      <c r="B9" s="56"/>
      <c r="C9" s="56"/>
      <c r="D9" s="56"/>
      <c r="E9" s="57"/>
      <c r="F9" s="57"/>
      <c r="G9" s="5"/>
      <c r="H9" s="6"/>
      <c r="I9" s="6" t="str">
        <f t="shared" si="0"/>
        <v/>
      </c>
    </row>
    <row r="10" spans="1:9">
      <c r="A10" s="54"/>
      <c r="B10" s="56"/>
      <c r="C10" s="56"/>
      <c r="D10" s="56"/>
      <c r="E10" s="57"/>
      <c r="F10" s="57"/>
      <c r="G10" s="5"/>
      <c r="H10" s="6"/>
      <c r="I10" s="6" t="str">
        <f t="shared" si="0"/>
        <v/>
      </c>
    </row>
    <row r="11" spans="1:9">
      <c r="A11" s="54"/>
      <c r="B11" s="56"/>
      <c r="C11" s="56"/>
      <c r="D11" s="56"/>
      <c r="E11" s="57"/>
      <c r="F11" s="57"/>
      <c r="G11" s="5"/>
      <c r="H11" s="6"/>
      <c r="I11" s="6" t="str">
        <f t="shared" si="0"/>
        <v/>
      </c>
    </row>
    <row r="12" spans="1:9">
      <c r="A12" s="54"/>
      <c r="B12" s="56"/>
      <c r="C12" s="56"/>
      <c r="D12" s="56"/>
      <c r="E12" s="57"/>
      <c r="F12" s="57"/>
      <c r="G12" s="5"/>
      <c r="H12" s="6"/>
      <c r="I12" s="6" t="str">
        <f t="shared" si="0"/>
        <v/>
      </c>
    </row>
    <row r="13" spans="1:9">
      <c r="A13" s="54"/>
      <c r="B13" s="56"/>
      <c r="C13" s="56"/>
      <c r="D13" s="56"/>
      <c r="E13" s="57"/>
      <c r="F13" s="57"/>
      <c r="G13" s="5"/>
      <c r="H13" s="6"/>
      <c r="I13" s="6" t="str">
        <f t="shared" si="0"/>
        <v/>
      </c>
    </row>
    <row r="14" spans="1:9">
      <c r="A14" s="54"/>
      <c r="B14" s="56"/>
      <c r="C14" s="56"/>
      <c r="D14" s="56"/>
      <c r="E14" s="57"/>
      <c r="F14" s="57"/>
      <c r="G14" s="5"/>
      <c r="H14" s="6"/>
      <c r="I14" s="6" t="str">
        <f t="shared" si="0"/>
        <v/>
      </c>
    </row>
    <row r="15" spans="1:9">
      <c r="A15" s="54"/>
      <c r="B15" s="56"/>
      <c r="C15" s="56"/>
      <c r="D15" s="56"/>
      <c r="E15" s="57"/>
      <c r="F15" s="57"/>
      <c r="G15" s="5"/>
      <c r="H15" s="6"/>
      <c r="I15" s="6" t="str">
        <f t="shared" si="0"/>
        <v/>
      </c>
    </row>
    <row r="16" spans="1:9">
      <c r="A16" s="54"/>
      <c r="B16" s="56"/>
      <c r="C16" s="56"/>
      <c r="D16" s="56"/>
      <c r="E16" s="57"/>
      <c r="F16" s="57"/>
      <c r="G16" s="5"/>
      <c r="H16" s="6"/>
      <c r="I16" s="6" t="str">
        <f t="shared" si="0"/>
        <v/>
      </c>
    </row>
    <row r="17" spans="1:9">
      <c r="A17" s="54"/>
      <c r="B17" s="56"/>
      <c r="C17" s="56"/>
      <c r="D17" s="56"/>
      <c r="E17" s="57"/>
      <c r="F17" s="57"/>
      <c r="G17" s="5"/>
      <c r="H17" s="6"/>
      <c r="I17" s="6" t="str">
        <f t="shared" si="0"/>
        <v/>
      </c>
    </row>
    <row r="18" spans="1:9">
      <c r="A18" s="8"/>
      <c r="B18" s="9"/>
      <c r="C18" s="9"/>
      <c r="D18" s="9"/>
      <c r="E18" s="10"/>
      <c r="F18" s="10"/>
      <c r="G18" s="11"/>
      <c r="H18" s="12"/>
      <c r="I18" s="12"/>
    </row>
    <row r="19" spans="1:9" ht="38.25">
      <c r="A19" s="13"/>
      <c r="B19" s="3" t="s">
        <v>13</v>
      </c>
      <c r="C19" s="14" t="s">
        <v>14</v>
      </c>
      <c r="D19" s="15" t="s">
        <v>15</v>
      </c>
      <c r="E19" s="16" t="s">
        <v>16</v>
      </c>
      <c r="F19" s="15" t="s">
        <v>17</v>
      </c>
      <c r="G19" s="17"/>
      <c r="H19" s="18"/>
      <c r="I19" s="18"/>
    </row>
    <row r="20" spans="1:9">
      <c r="A20" s="19"/>
      <c r="B20" s="20">
        <f>IF(H23&lt;2,"N/A",(STDEV(H3:H17)))</f>
        <v>2.1260370018730361</v>
      </c>
      <c r="C20" s="21">
        <f>IF(H23&lt;2,"N/A",(B20/D20))</f>
        <v>0.21446237409613678</v>
      </c>
      <c r="D20" s="22">
        <f>AVERAGE(H3:H17)</f>
        <v>9.913333333333334</v>
      </c>
      <c r="E20" s="23" t="str">
        <f>IF(H23&lt;2,"N/A",(IF(C20&lt;=0.25,"N/A",AVERAGE(I3:I17))))</f>
        <v>N/A</v>
      </c>
      <c r="F20" s="22">
        <f>MEDIAN(H3:H17)</f>
        <v>9.99</v>
      </c>
      <c r="G20" s="24"/>
      <c r="H20" s="25"/>
      <c r="I20" s="25"/>
    </row>
    <row r="21" spans="1:9">
      <c r="A21" s="26"/>
      <c r="B21" s="27"/>
      <c r="C21" s="27"/>
      <c r="D21" s="27"/>
      <c r="E21" s="27"/>
      <c r="F21" s="27"/>
      <c r="G21" s="28"/>
      <c r="H21" s="28"/>
      <c r="I21" s="28"/>
    </row>
    <row r="22" spans="1:9">
      <c r="A22"/>
      <c r="B22" s="50" t="s">
        <v>18</v>
      </c>
      <c r="C22" s="50"/>
      <c r="D22" s="51">
        <f>IF(C20&lt;=0.25,D20,MIN(E20:F20))</f>
        <v>9.913333333333334</v>
      </c>
      <c r="E22" s="51"/>
      <c r="F22"/>
      <c r="G22"/>
      <c r="H22"/>
      <c r="I22"/>
    </row>
    <row r="23" spans="1:9">
      <c r="A23"/>
      <c r="B23" s="50" t="s">
        <v>19</v>
      </c>
      <c r="C23" s="50"/>
      <c r="D23" s="51">
        <f>ROUND(D22,2)*F3</f>
        <v>1783.8</v>
      </c>
      <c r="E23" s="51"/>
      <c r="F23"/>
      <c r="G23" s="29" t="s">
        <v>20</v>
      </c>
      <c r="H23" s="30">
        <f>COUNT(H3:H17)</f>
        <v>3</v>
      </c>
      <c r="I23"/>
    </row>
    <row r="24" spans="1:9">
      <c r="A24"/>
      <c r="B24" s="31"/>
      <c r="C24" s="31"/>
      <c r="D24" s="25"/>
      <c r="E24" s="25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 s="52" t="s">
        <v>21</v>
      </c>
      <c r="B26" s="52"/>
      <c r="C26" s="52"/>
      <c r="D26" s="52"/>
      <c r="E26" s="52"/>
      <c r="F26" s="52"/>
      <c r="G26" s="52"/>
      <c r="H26" s="52"/>
      <c r="I26" s="52"/>
    </row>
    <row r="27" spans="1:9">
      <c r="A27" s="48" t="s">
        <v>22</v>
      </c>
      <c r="B27" s="48"/>
      <c r="C27" s="48"/>
      <c r="D27" s="48"/>
      <c r="E27" s="48"/>
      <c r="F27" s="48"/>
      <c r="G27" s="48"/>
      <c r="H27" s="48"/>
      <c r="I27" s="48"/>
    </row>
    <row r="28" spans="1:9">
      <c r="A28" s="48" t="s">
        <v>23</v>
      </c>
      <c r="B28" s="48"/>
      <c r="C28" s="48"/>
      <c r="D28" s="48"/>
      <c r="E28" s="48"/>
      <c r="F28" s="48"/>
      <c r="G28" s="48"/>
      <c r="H28" s="48"/>
      <c r="I28" s="48"/>
    </row>
    <row r="29" spans="1:9" ht="25.5" customHeight="1">
      <c r="A29" s="49" t="s">
        <v>24</v>
      </c>
      <c r="B29" s="49"/>
      <c r="C29" s="49"/>
      <c r="D29" s="49"/>
      <c r="E29" s="49"/>
      <c r="F29" s="49"/>
      <c r="G29" s="49"/>
      <c r="H29" s="49"/>
      <c r="I29" s="49"/>
    </row>
    <row r="30" spans="1:9">
      <c r="A30" s="48" t="s">
        <v>25</v>
      </c>
      <c r="B30" s="48"/>
      <c r="C30" s="48"/>
      <c r="D30" s="48"/>
      <c r="E30" s="48"/>
      <c r="F30" s="48"/>
      <c r="G30" s="48"/>
      <c r="H30" s="48"/>
      <c r="I30" s="48"/>
    </row>
    <row r="31" spans="1:9">
      <c r="A31" s="48" t="s">
        <v>26</v>
      </c>
      <c r="B31" s="48"/>
      <c r="C31" s="48"/>
      <c r="D31" s="48"/>
      <c r="E31" s="48"/>
      <c r="F31" s="48"/>
      <c r="G31" s="48"/>
      <c r="H31" s="48"/>
      <c r="I31" s="48"/>
    </row>
    <row r="32" spans="1:9" ht="25.5" customHeight="1">
      <c r="A32" s="47" t="s">
        <v>27</v>
      </c>
      <c r="B32" s="47"/>
      <c r="C32" s="47"/>
      <c r="D32" s="47"/>
      <c r="E32" s="47"/>
      <c r="F32" s="47"/>
      <c r="G32" s="47"/>
      <c r="H32" s="47"/>
      <c r="I32" s="47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32:I32"/>
    <mergeCell ref="A27:I27"/>
    <mergeCell ref="A28:I28"/>
    <mergeCell ref="A29:I29"/>
    <mergeCell ref="A30:I30"/>
    <mergeCell ref="A31:I31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view="pageBreakPreview" zoomScaleNormal="100" zoomScaleSheetLayoutView="100" workbookViewId="0">
      <selection activeCell="G24" sqref="G24"/>
    </sheetView>
  </sheetViews>
  <sheetFormatPr defaultRowHeight="12.75"/>
  <cols>
    <col min="1" max="1" width="11.5703125" style="1"/>
    <col min="2" max="3" width="9" style="1"/>
    <col min="4" max="4" width="10.140625" style="1"/>
    <col min="5" max="5" width="9" style="1"/>
    <col min="6" max="6" width="10.140625" style="1"/>
    <col min="7" max="7" width="42.5703125" style="1"/>
    <col min="8" max="9" width="10.140625" style="1"/>
    <col min="10" max="1025" width="9" style="1"/>
  </cols>
  <sheetData>
    <row r="1" spans="1:9" ht="15.75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>
      <c r="A2" s="54" t="s">
        <v>45</v>
      </c>
      <c r="B2" s="55" t="s">
        <v>2</v>
      </c>
      <c r="C2" s="55"/>
      <c r="D2" s="55"/>
      <c r="E2" s="2" t="s">
        <v>3</v>
      </c>
      <c r="F2" s="2" t="s">
        <v>4</v>
      </c>
      <c r="G2" s="2" t="s">
        <v>5</v>
      </c>
      <c r="H2" s="3" t="s">
        <v>6</v>
      </c>
      <c r="I2" s="4" t="s">
        <v>7</v>
      </c>
    </row>
    <row r="3" spans="1:9" ht="12.75" customHeight="1">
      <c r="A3" s="54"/>
      <c r="B3" s="56" t="s">
        <v>46</v>
      </c>
      <c r="C3" s="56"/>
      <c r="D3" s="56"/>
      <c r="E3" s="57" t="s">
        <v>95</v>
      </c>
      <c r="F3" s="58">
        <v>72000</v>
      </c>
      <c r="G3" s="5" t="s">
        <v>47</v>
      </c>
      <c r="H3" s="6">
        <v>0.54</v>
      </c>
      <c r="I3" s="6" t="str">
        <f t="shared" ref="I3:I17" si="0">IF(H3="","",(IF($C$20&lt;0.25,"N/A",IF(H3&lt;=($D$20+$B$20),H3,"Descartado"))))</f>
        <v>N/A</v>
      </c>
    </row>
    <row r="4" spans="1:9">
      <c r="A4" s="54"/>
      <c r="B4" s="56"/>
      <c r="C4" s="56"/>
      <c r="D4" s="56"/>
      <c r="E4" s="57"/>
      <c r="F4" s="57"/>
      <c r="G4" s="5" t="s">
        <v>48</v>
      </c>
      <c r="H4" s="6">
        <v>0.54</v>
      </c>
      <c r="I4" s="6" t="str">
        <f t="shared" si="0"/>
        <v>N/A</v>
      </c>
    </row>
    <row r="5" spans="1:9">
      <c r="A5" s="54"/>
      <c r="B5" s="56"/>
      <c r="C5" s="56"/>
      <c r="D5" s="56"/>
      <c r="E5" s="57"/>
      <c r="F5" s="57"/>
      <c r="G5" s="5" t="s">
        <v>49</v>
      </c>
      <c r="H5" s="6">
        <v>0.67</v>
      </c>
      <c r="I5" s="6" t="str">
        <f t="shared" si="0"/>
        <v>N/A</v>
      </c>
    </row>
    <row r="6" spans="1:9">
      <c r="A6" s="54"/>
      <c r="B6" s="56"/>
      <c r="C6" s="56"/>
      <c r="D6" s="56"/>
      <c r="E6" s="57"/>
      <c r="F6" s="57"/>
      <c r="G6" s="5"/>
      <c r="H6" s="6"/>
      <c r="I6" s="6" t="str">
        <f t="shared" si="0"/>
        <v/>
      </c>
    </row>
    <row r="7" spans="1:9">
      <c r="A7" s="54"/>
      <c r="B7" s="56"/>
      <c r="C7" s="56"/>
      <c r="D7" s="56"/>
      <c r="E7" s="57"/>
      <c r="F7" s="57"/>
      <c r="G7" s="5"/>
      <c r="H7" s="6"/>
      <c r="I7" s="6" t="str">
        <f t="shared" si="0"/>
        <v/>
      </c>
    </row>
    <row r="8" spans="1:9">
      <c r="A8" s="54"/>
      <c r="B8" s="56"/>
      <c r="C8" s="56"/>
      <c r="D8" s="56"/>
      <c r="E8" s="57"/>
      <c r="F8" s="57"/>
      <c r="G8" s="5"/>
      <c r="H8" s="6"/>
      <c r="I8" s="6" t="str">
        <f t="shared" si="0"/>
        <v/>
      </c>
    </row>
    <row r="9" spans="1:9">
      <c r="A9" s="54"/>
      <c r="B9" s="56"/>
      <c r="C9" s="56"/>
      <c r="D9" s="56"/>
      <c r="E9" s="57"/>
      <c r="F9" s="57"/>
      <c r="G9" s="5"/>
      <c r="H9" s="6"/>
      <c r="I9" s="6" t="str">
        <f t="shared" si="0"/>
        <v/>
      </c>
    </row>
    <row r="10" spans="1:9">
      <c r="A10" s="54"/>
      <c r="B10" s="56"/>
      <c r="C10" s="56"/>
      <c r="D10" s="56"/>
      <c r="E10" s="57"/>
      <c r="F10" s="57"/>
      <c r="G10" s="5"/>
      <c r="H10" s="6"/>
      <c r="I10" s="6" t="str">
        <f t="shared" si="0"/>
        <v/>
      </c>
    </row>
    <row r="11" spans="1:9">
      <c r="A11" s="54"/>
      <c r="B11" s="56"/>
      <c r="C11" s="56"/>
      <c r="D11" s="56"/>
      <c r="E11" s="57"/>
      <c r="F11" s="57"/>
      <c r="G11" s="5"/>
      <c r="H11" s="6"/>
      <c r="I11" s="6" t="str">
        <f t="shared" si="0"/>
        <v/>
      </c>
    </row>
    <row r="12" spans="1:9">
      <c r="A12" s="54"/>
      <c r="B12" s="56"/>
      <c r="C12" s="56"/>
      <c r="D12" s="56"/>
      <c r="E12" s="57"/>
      <c r="F12" s="57"/>
      <c r="G12" s="5"/>
      <c r="H12" s="6"/>
      <c r="I12" s="6" t="str">
        <f t="shared" si="0"/>
        <v/>
      </c>
    </row>
    <row r="13" spans="1:9">
      <c r="A13" s="54"/>
      <c r="B13" s="56"/>
      <c r="C13" s="56"/>
      <c r="D13" s="56"/>
      <c r="E13" s="57"/>
      <c r="F13" s="57"/>
      <c r="G13" s="5"/>
      <c r="H13" s="6"/>
      <c r="I13" s="6" t="str">
        <f t="shared" si="0"/>
        <v/>
      </c>
    </row>
    <row r="14" spans="1:9">
      <c r="A14" s="54"/>
      <c r="B14" s="56"/>
      <c r="C14" s="56"/>
      <c r="D14" s="56"/>
      <c r="E14" s="57"/>
      <c r="F14" s="57"/>
      <c r="G14" s="5"/>
      <c r="H14" s="6"/>
      <c r="I14" s="6" t="str">
        <f t="shared" si="0"/>
        <v/>
      </c>
    </row>
    <row r="15" spans="1:9">
      <c r="A15" s="54"/>
      <c r="B15" s="56"/>
      <c r="C15" s="56"/>
      <c r="D15" s="56"/>
      <c r="E15" s="57"/>
      <c r="F15" s="57"/>
      <c r="G15" s="5"/>
      <c r="H15" s="6"/>
      <c r="I15" s="6" t="str">
        <f t="shared" si="0"/>
        <v/>
      </c>
    </row>
    <row r="16" spans="1:9">
      <c r="A16" s="54"/>
      <c r="B16" s="56"/>
      <c r="C16" s="56"/>
      <c r="D16" s="56"/>
      <c r="E16" s="57"/>
      <c r="F16" s="57"/>
      <c r="G16" s="5"/>
      <c r="H16" s="6"/>
      <c r="I16" s="6" t="str">
        <f t="shared" si="0"/>
        <v/>
      </c>
    </row>
    <row r="17" spans="1:9">
      <c r="A17" s="54"/>
      <c r="B17" s="56"/>
      <c r="C17" s="56"/>
      <c r="D17" s="56"/>
      <c r="E17" s="57"/>
      <c r="F17" s="57"/>
      <c r="G17" s="5"/>
      <c r="H17" s="6"/>
      <c r="I17" s="6" t="str">
        <f t="shared" si="0"/>
        <v/>
      </c>
    </row>
    <row r="18" spans="1:9">
      <c r="A18" s="8"/>
      <c r="B18" s="9"/>
      <c r="C18" s="9"/>
      <c r="D18" s="9"/>
      <c r="E18" s="10"/>
      <c r="F18" s="10"/>
      <c r="G18" s="11"/>
      <c r="H18" s="12"/>
      <c r="I18" s="12"/>
    </row>
    <row r="19" spans="1:9" ht="38.25">
      <c r="A19" s="13"/>
      <c r="B19" s="3" t="s">
        <v>13</v>
      </c>
      <c r="C19" s="14" t="s">
        <v>14</v>
      </c>
      <c r="D19" s="15" t="s">
        <v>15</v>
      </c>
      <c r="E19" s="16" t="s">
        <v>16</v>
      </c>
      <c r="F19" s="15" t="s">
        <v>17</v>
      </c>
      <c r="G19" s="17"/>
      <c r="H19" s="18"/>
      <c r="I19" s="18"/>
    </row>
    <row r="20" spans="1:9">
      <c r="A20" s="19"/>
      <c r="B20" s="20">
        <f>IF(H23&lt;2,"N/A",(STDEV(H3:H17)))</f>
        <v>7.5055534994652395E-2</v>
      </c>
      <c r="C20" s="21">
        <f>IF(H23&lt;2,"N/A",(B20/D20))</f>
        <v>0.1286666314194041</v>
      </c>
      <c r="D20" s="22">
        <f>AVERAGE(H3:H17)</f>
        <v>0.58333333333333337</v>
      </c>
      <c r="E20" s="23" t="str">
        <f>IF(H23&lt;2,"N/A",(IF(C20&lt;=0.25,"N/A",AVERAGE(I3:I17))))</f>
        <v>N/A</v>
      </c>
      <c r="F20" s="22">
        <f>MEDIAN(H3:H17)</f>
        <v>0.54</v>
      </c>
      <c r="G20" s="24"/>
      <c r="H20" s="25"/>
      <c r="I20" s="25"/>
    </row>
    <row r="21" spans="1:9">
      <c r="A21" s="26"/>
      <c r="B21" s="27"/>
      <c r="C21" s="27"/>
      <c r="D21" s="27"/>
      <c r="E21" s="27"/>
      <c r="F21" s="27"/>
      <c r="G21" s="28"/>
      <c r="H21" s="28"/>
      <c r="I21" s="28"/>
    </row>
    <row r="22" spans="1:9">
      <c r="A22"/>
      <c r="B22" s="50" t="s">
        <v>18</v>
      </c>
      <c r="C22" s="50"/>
      <c r="D22" s="51">
        <f>IF(C20&lt;=0.25,D20,MIN(E20:F20))</f>
        <v>0.58333333333333337</v>
      </c>
      <c r="E22" s="51"/>
      <c r="F22"/>
      <c r="G22"/>
      <c r="H22"/>
      <c r="I22"/>
    </row>
    <row r="23" spans="1:9">
      <c r="A23"/>
      <c r="B23" s="50" t="s">
        <v>19</v>
      </c>
      <c r="C23" s="50"/>
      <c r="D23" s="51">
        <f>ROUND(D22,2)*F3</f>
        <v>41760</v>
      </c>
      <c r="E23" s="51"/>
      <c r="F23"/>
      <c r="G23" s="29" t="s">
        <v>20</v>
      </c>
      <c r="H23" s="30">
        <f>COUNT(H3:H17)</f>
        <v>3</v>
      </c>
      <c r="I23"/>
    </row>
    <row r="24" spans="1:9">
      <c r="A24"/>
      <c r="B24" s="31"/>
      <c r="C24" s="31"/>
      <c r="D24" s="25"/>
      <c r="E24" s="25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 s="52" t="s">
        <v>21</v>
      </c>
      <c r="B26" s="52"/>
      <c r="C26" s="52"/>
      <c r="D26" s="52"/>
      <c r="E26" s="52"/>
      <c r="F26" s="52"/>
      <c r="G26" s="52"/>
      <c r="H26" s="52"/>
      <c r="I26" s="52"/>
    </row>
    <row r="27" spans="1:9">
      <c r="A27" s="48" t="s">
        <v>22</v>
      </c>
      <c r="B27" s="48"/>
      <c r="C27" s="48"/>
      <c r="D27" s="48"/>
      <c r="E27" s="48"/>
      <c r="F27" s="48"/>
      <c r="G27" s="48"/>
      <c r="H27" s="48"/>
      <c r="I27" s="48"/>
    </row>
    <row r="28" spans="1:9">
      <c r="A28" s="48" t="s">
        <v>23</v>
      </c>
      <c r="B28" s="48"/>
      <c r="C28" s="48"/>
      <c r="D28" s="48"/>
      <c r="E28" s="48"/>
      <c r="F28" s="48"/>
      <c r="G28" s="48"/>
      <c r="H28" s="48"/>
      <c r="I28" s="48"/>
    </row>
    <row r="29" spans="1:9" ht="25.5" customHeight="1">
      <c r="A29" s="49" t="s">
        <v>24</v>
      </c>
      <c r="B29" s="49"/>
      <c r="C29" s="49"/>
      <c r="D29" s="49"/>
      <c r="E29" s="49"/>
      <c r="F29" s="49"/>
      <c r="G29" s="49"/>
      <c r="H29" s="49"/>
      <c r="I29" s="49"/>
    </row>
    <row r="30" spans="1:9">
      <c r="A30" s="48" t="s">
        <v>25</v>
      </c>
      <c r="B30" s="48"/>
      <c r="C30" s="48"/>
      <c r="D30" s="48"/>
      <c r="E30" s="48"/>
      <c r="F30" s="48"/>
      <c r="G30" s="48"/>
      <c r="H30" s="48"/>
      <c r="I30" s="48"/>
    </row>
    <row r="31" spans="1:9">
      <c r="A31" s="48" t="s">
        <v>26</v>
      </c>
      <c r="B31" s="48"/>
      <c r="C31" s="48"/>
      <c r="D31" s="48"/>
      <c r="E31" s="48"/>
      <c r="F31" s="48"/>
      <c r="G31" s="48"/>
      <c r="H31" s="48"/>
      <c r="I31" s="48"/>
    </row>
    <row r="32" spans="1:9" ht="25.5" customHeight="1">
      <c r="A32" s="47" t="s">
        <v>27</v>
      </c>
      <c r="B32" s="47"/>
      <c r="C32" s="47"/>
      <c r="D32" s="47"/>
      <c r="E32" s="47"/>
      <c r="F32" s="47"/>
      <c r="G32" s="47"/>
      <c r="H32" s="47"/>
      <c r="I32" s="47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32:I32"/>
    <mergeCell ref="A27:I27"/>
    <mergeCell ref="A28:I28"/>
    <mergeCell ref="A29:I29"/>
    <mergeCell ref="A30:I30"/>
    <mergeCell ref="A31:I31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view="pageBreakPreview" zoomScaleNormal="100" zoomScaleSheetLayoutView="100" workbookViewId="0">
      <selection activeCell="G24" sqref="G24"/>
    </sheetView>
  </sheetViews>
  <sheetFormatPr defaultRowHeight="12.75"/>
  <cols>
    <col min="1" max="1" width="11.5703125" style="1"/>
    <col min="2" max="3" width="9" style="1"/>
    <col min="4" max="4" width="10.140625" style="1"/>
    <col min="5" max="5" width="9" style="1"/>
    <col min="6" max="6" width="10.140625" style="1"/>
    <col min="7" max="7" width="42.5703125" style="1"/>
    <col min="8" max="9" width="10.140625" style="1"/>
    <col min="10" max="1025" width="9" style="1"/>
  </cols>
  <sheetData>
    <row r="1" spans="1:9" ht="15.75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>
      <c r="A2" s="54" t="s">
        <v>50</v>
      </c>
      <c r="B2" s="55" t="s">
        <v>2</v>
      </c>
      <c r="C2" s="55"/>
      <c r="D2" s="55"/>
      <c r="E2" s="2" t="s">
        <v>3</v>
      </c>
      <c r="F2" s="2" t="s">
        <v>4</v>
      </c>
      <c r="G2" s="2" t="s">
        <v>5</v>
      </c>
      <c r="H2" s="3" t="s">
        <v>6</v>
      </c>
      <c r="I2" s="4" t="s">
        <v>7</v>
      </c>
    </row>
    <row r="3" spans="1:9" ht="12.75" customHeight="1">
      <c r="A3" s="54"/>
      <c r="B3" s="56" t="s">
        <v>51</v>
      </c>
      <c r="C3" s="56"/>
      <c r="D3" s="56"/>
      <c r="E3" s="57" t="s">
        <v>52</v>
      </c>
      <c r="F3" s="58">
        <v>22500</v>
      </c>
      <c r="G3" s="5" t="s">
        <v>47</v>
      </c>
      <c r="H3" s="6">
        <v>0.54</v>
      </c>
      <c r="I3" s="6" t="str">
        <f t="shared" ref="I3:I17" si="0">IF(H3="","",(IF($C$20&lt;0.25,"N/A",IF(H3&lt;=($D$20+$B$20),H3,"Descartado"))))</f>
        <v>N/A</v>
      </c>
    </row>
    <row r="4" spans="1:9">
      <c r="A4" s="54"/>
      <c r="B4" s="56"/>
      <c r="C4" s="56"/>
      <c r="D4" s="56"/>
      <c r="E4" s="57"/>
      <c r="F4" s="57"/>
      <c r="G4" s="5" t="s">
        <v>48</v>
      </c>
      <c r="H4" s="6">
        <v>0.54</v>
      </c>
      <c r="I4" s="6" t="str">
        <f t="shared" si="0"/>
        <v>N/A</v>
      </c>
    </row>
    <row r="5" spans="1:9">
      <c r="A5" s="54"/>
      <c r="B5" s="56"/>
      <c r="C5" s="56"/>
      <c r="D5" s="56"/>
      <c r="E5" s="57"/>
      <c r="F5" s="57"/>
      <c r="G5" s="5" t="s">
        <v>49</v>
      </c>
      <c r="H5" s="6">
        <v>0.73</v>
      </c>
      <c r="I5" s="6" t="str">
        <f t="shared" si="0"/>
        <v>N/A</v>
      </c>
    </row>
    <row r="6" spans="1:9">
      <c r="A6" s="54"/>
      <c r="B6" s="56"/>
      <c r="C6" s="56"/>
      <c r="D6" s="56"/>
      <c r="E6" s="57"/>
      <c r="F6" s="57"/>
      <c r="G6" s="5"/>
      <c r="H6" s="6"/>
      <c r="I6" s="6" t="str">
        <f t="shared" si="0"/>
        <v/>
      </c>
    </row>
    <row r="7" spans="1:9">
      <c r="A7" s="54"/>
      <c r="B7" s="56"/>
      <c r="C7" s="56"/>
      <c r="D7" s="56"/>
      <c r="E7" s="57"/>
      <c r="F7" s="57"/>
      <c r="G7" s="5"/>
      <c r="H7" s="6"/>
      <c r="I7" s="6" t="str">
        <f t="shared" si="0"/>
        <v/>
      </c>
    </row>
    <row r="8" spans="1:9">
      <c r="A8" s="54"/>
      <c r="B8" s="56"/>
      <c r="C8" s="56"/>
      <c r="D8" s="56"/>
      <c r="E8" s="57"/>
      <c r="F8" s="57"/>
      <c r="G8" s="5"/>
      <c r="H8" s="6"/>
      <c r="I8" s="6" t="str">
        <f t="shared" si="0"/>
        <v/>
      </c>
    </row>
    <row r="9" spans="1:9">
      <c r="A9" s="54"/>
      <c r="B9" s="56"/>
      <c r="C9" s="56"/>
      <c r="D9" s="56"/>
      <c r="E9" s="57"/>
      <c r="F9" s="57"/>
      <c r="G9" s="5"/>
      <c r="H9" s="6"/>
      <c r="I9" s="6" t="str">
        <f t="shared" si="0"/>
        <v/>
      </c>
    </row>
    <row r="10" spans="1:9">
      <c r="A10" s="54"/>
      <c r="B10" s="56"/>
      <c r="C10" s="56"/>
      <c r="D10" s="56"/>
      <c r="E10" s="57"/>
      <c r="F10" s="57"/>
      <c r="G10" s="5"/>
      <c r="H10" s="6"/>
      <c r="I10" s="6" t="str">
        <f t="shared" si="0"/>
        <v/>
      </c>
    </row>
    <row r="11" spans="1:9">
      <c r="A11" s="54"/>
      <c r="B11" s="56"/>
      <c r="C11" s="56"/>
      <c r="D11" s="56"/>
      <c r="E11" s="57"/>
      <c r="F11" s="57"/>
      <c r="G11" s="5"/>
      <c r="H11" s="6"/>
      <c r="I11" s="6" t="str">
        <f t="shared" si="0"/>
        <v/>
      </c>
    </row>
    <row r="12" spans="1:9">
      <c r="A12" s="54"/>
      <c r="B12" s="56"/>
      <c r="C12" s="56"/>
      <c r="D12" s="56"/>
      <c r="E12" s="57"/>
      <c r="F12" s="57"/>
      <c r="G12" s="5"/>
      <c r="H12" s="6"/>
      <c r="I12" s="6" t="str">
        <f t="shared" si="0"/>
        <v/>
      </c>
    </row>
    <row r="13" spans="1:9">
      <c r="A13" s="54"/>
      <c r="B13" s="56"/>
      <c r="C13" s="56"/>
      <c r="D13" s="56"/>
      <c r="E13" s="57"/>
      <c r="F13" s="57"/>
      <c r="G13" s="5"/>
      <c r="H13" s="6"/>
      <c r="I13" s="6" t="str">
        <f t="shared" si="0"/>
        <v/>
      </c>
    </row>
    <row r="14" spans="1:9">
      <c r="A14" s="54"/>
      <c r="B14" s="56"/>
      <c r="C14" s="56"/>
      <c r="D14" s="56"/>
      <c r="E14" s="57"/>
      <c r="F14" s="57"/>
      <c r="G14" s="5"/>
      <c r="H14" s="6"/>
      <c r="I14" s="6" t="str">
        <f t="shared" si="0"/>
        <v/>
      </c>
    </row>
    <row r="15" spans="1:9">
      <c r="A15" s="54"/>
      <c r="B15" s="56"/>
      <c r="C15" s="56"/>
      <c r="D15" s="56"/>
      <c r="E15" s="57"/>
      <c r="F15" s="57"/>
      <c r="G15" s="5"/>
      <c r="H15" s="6"/>
      <c r="I15" s="6" t="str">
        <f t="shared" si="0"/>
        <v/>
      </c>
    </row>
    <row r="16" spans="1:9">
      <c r="A16" s="54"/>
      <c r="B16" s="56"/>
      <c r="C16" s="56"/>
      <c r="D16" s="56"/>
      <c r="E16" s="57"/>
      <c r="F16" s="57"/>
      <c r="G16" s="5"/>
      <c r="H16" s="6"/>
      <c r="I16" s="6" t="str">
        <f t="shared" si="0"/>
        <v/>
      </c>
    </row>
    <row r="17" spans="1:9">
      <c r="A17" s="54"/>
      <c r="B17" s="56"/>
      <c r="C17" s="56"/>
      <c r="D17" s="56"/>
      <c r="E17" s="57"/>
      <c r="F17" s="57"/>
      <c r="G17" s="5"/>
      <c r="H17" s="6"/>
      <c r="I17" s="6" t="str">
        <f t="shared" si="0"/>
        <v/>
      </c>
    </row>
    <row r="18" spans="1:9">
      <c r="A18" s="8"/>
      <c r="B18" s="9"/>
      <c r="C18" s="9"/>
      <c r="D18" s="9"/>
      <c r="E18" s="10"/>
      <c r="F18" s="10"/>
      <c r="G18" s="11"/>
      <c r="H18" s="12"/>
      <c r="I18" s="12"/>
    </row>
    <row r="19" spans="1:9" ht="38.25">
      <c r="A19" s="13"/>
      <c r="B19" s="3" t="s">
        <v>13</v>
      </c>
      <c r="C19" s="14" t="s">
        <v>14</v>
      </c>
      <c r="D19" s="15" t="s">
        <v>15</v>
      </c>
      <c r="E19" s="16" t="s">
        <v>16</v>
      </c>
      <c r="F19" s="15" t="s">
        <v>17</v>
      </c>
      <c r="G19" s="17"/>
      <c r="H19" s="18"/>
      <c r="I19" s="18"/>
    </row>
    <row r="20" spans="1:9">
      <c r="A20" s="19"/>
      <c r="B20" s="20">
        <f>IF(H23&lt;2,"N/A",(STDEV(H3:H17)))</f>
        <v>0.10969655114602841</v>
      </c>
      <c r="C20" s="21">
        <f>IF(H23&lt;2,"N/A",(B20/D20))</f>
        <v>0.18181748808733988</v>
      </c>
      <c r="D20" s="22">
        <f>AVERAGE(H3:H17)</f>
        <v>0.60333333333333339</v>
      </c>
      <c r="E20" s="23" t="str">
        <f>IF(H23&lt;2,"N/A",(IF(C20&lt;=0.25,"N/A",AVERAGE(I3:I17))))</f>
        <v>N/A</v>
      </c>
      <c r="F20" s="22">
        <f>MEDIAN(H3:H17)</f>
        <v>0.54</v>
      </c>
      <c r="G20" s="24"/>
      <c r="H20" s="25"/>
      <c r="I20" s="25"/>
    </row>
    <row r="21" spans="1:9">
      <c r="A21" s="26"/>
      <c r="B21" s="27"/>
      <c r="C21" s="27"/>
      <c r="D21" s="27"/>
      <c r="E21" s="27"/>
      <c r="F21" s="27"/>
      <c r="G21" s="28"/>
      <c r="H21" s="28"/>
      <c r="I21" s="28"/>
    </row>
    <row r="22" spans="1:9">
      <c r="A22"/>
      <c r="B22" s="50" t="s">
        <v>18</v>
      </c>
      <c r="C22" s="50"/>
      <c r="D22" s="51">
        <f>IF(C20&lt;=0.25,D20,MIN(E20:F20))</f>
        <v>0.60333333333333339</v>
      </c>
      <c r="E22" s="51"/>
      <c r="F22"/>
      <c r="G22"/>
      <c r="H22"/>
      <c r="I22"/>
    </row>
    <row r="23" spans="1:9">
      <c r="A23"/>
      <c r="B23" s="50" t="s">
        <v>19</v>
      </c>
      <c r="C23" s="50"/>
      <c r="D23" s="51">
        <f>ROUND(D22,2)*F3</f>
        <v>13500</v>
      </c>
      <c r="E23" s="51"/>
      <c r="F23"/>
      <c r="G23" s="29" t="s">
        <v>20</v>
      </c>
      <c r="H23" s="30">
        <f>COUNT(H3:H17)</f>
        <v>3</v>
      </c>
      <c r="I23"/>
    </row>
    <row r="24" spans="1:9">
      <c r="A24"/>
      <c r="B24" s="31"/>
      <c r="C24" s="31"/>
      <c r="D24" s="25"/>
      <c r="E24" s="25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 s="52" t="s">
        <v>21</v>
      </c>
      <c r="B26" s="52"/>
      <c r="C26" s="52"/>
      <c r="D26" s="52"/>
      <c r="E26" s="52"/>
      <c r="F26" s="52"/>
      <c r="G26" s="52"/>
      <c r="H26" s="52"/>
      <c r="I26" s="52"/>
    </row>
    <row r="27" spans="1:9">
      <c r="A27" s="48" t="s">
        <v>22</v>
      </c>
      <c r="B27" s="48"/>
      <c r="C27" s="48"/>
      <c r="D27" s="48"/>
      <c r="E27" s="48"/>
      <c r="F27" s="48"/>
      <c r="G27" s="48"/>
      <c r="H27" s="48"/>
      <c r="I27" s="48"/>
    </row>
    <row r="28" spans="1:9">
      <c r="A28" s="48" t="s">
        <v>23</v>
      </c>
      <c r="B28" s="48"/>
      <c r="C28" s="48"/>
      <c r="D28" s="48"/>
      <c r="E28" s="48"/>
      <c r="F28" s="48"/>
      <c r="G28" s="48"/>
      <c r="H28" s="48"/>
      <c r="I28" s="48"/>
    </row>
    <row r="29" spans="1:9" ht="25.5" customHeight="1">
      <c r="A29" s="49" t="s">
        <v>24</v>
      </c>
      <c r="B29" s="49"/>
      <c r="C29" s="49"/>
      <c r="D29" s="49"/>
      <c r="E29" s="49"/>
      <c r="F29" s="49"/>
      <c r="G29" s="49"/>
      <c r="H29" s="49"/>
      <c r="I29" s="49"/>
    </row>
    <row r="30" spans="1:9">
      <c r="A30" s="48" t="s">
        <v>25</v>
      </c>
      <c r="B30" s="48"/>
      <c r="C30" s="48"/>
      <c r="D30" s="48"/>
      <c r="E30" s="48"/>
      <c r="F30" s="48"/>
      <c r="G30" s="48"/>
      <c r="H30" s="48"/>
      <c r="I30" s="48"/>
    </row>
    <row r="31" spans="1:9">
      <c r="A31" s="48" t="s">
        <v>26</v>
      </c>
      <c r="B31" s="48"/>
      <c r="C31" s="48"/>
      <c r="D31" s="48"/>
      <c r="E31" s="48"/>
      <c r="F31" s="48"/>
      <c r="G31" s="48"/>
      <c r="H31" s="48"/>
      <c r="I31" s="48"/>
    </row>
    <row r="32" spans="1:9" ht="25.5" customHeight="1">
      <c r="A32" s="47" t="s">
        <v>27</v>
      </c>
      <c r="B32" s="47"/>
      <c r="C32" s="47"/>
      <c r="D32" s="47"/>
      <c r="E32" s="47"/>
      <c r="F32" s="47"/>
      <c r="G32" s="47"/>
      <c r="H32" s="47"/>
      <c r="I32" s="47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32:I32"/>
    <mergeCell ref="A27:I27"/>
    <mergeCell ref="A28:I28"/>
    <mergeCell ref="A29:I29"/>
    <mergeCell ref="A30:I30"/>
    <mergeCell ref="A31:I31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view="pageBreakPreview" zoomScaleNormal="100" zoomScaleSheetLayoutView="100" workbookViewId="0">
      <selection activeCell="G24" sqref="G24"/>
    </sheetView>
  </sheetViews>
  <sheetFormatPr defaultRowHeight="12.75"/>
  <cols>
    <col min="1" max="1" width="11.5703125" style="1"/>
    <col min="2" max="3" width="9" style="1"/>
    <col min="4" max="4" width="10.140625" style="1"/>
    <col min="5" max="5" width="9" style="1"/>
    <col min="6" max="6" width="10.140625" style="1"/>
    <col min="7" max="7" width="48.85546875" style="1"/>
    <col min="8" max="9" width="10.140625" style="1"/>
    <col min="10" max="1025" width="9" style="1"/>
  </cols>
  <sheetData>
    <row r="1" spans="1:10" ht="15.75">
      <c r="A1" s="53" t="s">
        <v>0</v>
      </c>
      <c r="B1" s="53"/>
      <c r="C1" s="53"/>
      <c r="D1" s="53"/>
      <c r="E1" s="53"/>
      <c r="F1" s="53"/>
      <c r="G1" s="53"/>
      <c r="H1" s="53"/>
      <c r="I1" s="53"/>
      <c r="J1"/>
    </row>
    <row r="2" spans="1:10">
      <c r="A2" s="54" t="s">
        <v>53</v>
      </c>
      <c r="B2" s="55" t="s">
        <v>2</v>
      </c>
      <c r="C2" s="55"/>
      <c r="D2" s="55"/>
      <c r="E2" s="2" t="s">
        <v>3</v>
      </c>
      <c r="F2" s="2" t="s">
        <v>4</v>
      </c>
      <c r="G2" s="2" t="s">
        <v>5</v>
      </c>
      <c r="H2" s="3" t="s">
        <v>6</v>
      </c>
      <c r="I2" s="4" t="s">
        <v>7</v>
      </c>
      <c r="J2"/>
    </row>
    <row r="3" spans="1:10" ht="12.75" customHeight="1">
      <c r="A3" s="54"/>
      <c r="B3" s="56" t="s">
        <v>54</v>
      </c>
      <c r="C3" s="56"/>
      <c r="D3" s="56"/>
      <c r="E3" s="57" t="s">
        <v>55</v>
      </c>
      <c r="F3" s="59">
        <v>250</v>
      </c>
      <c r="G3" s="5" t="s">
        <v>11</v>
      </c>
      <c r="H3" s="6">
        <v>8.9499999999999993</v>
      </c>
      <c r="I3" s="6" t="str">
        <f t="shared" ref="I3:I17" si="0">IF(H3="","",(IF($C$20&lt;0.25,"N/A",IF(H3&lt;=($D$20+$B$20),H3,"Descartado"))))</f>
        <v>N/A</v>
      </c>
      <c r="J3"/>
    </row>
    <row r="4" spans="1:10">
      <c r="A4" s="54"/>
      <c r="B4" s="56"/>
      <c r="C4" s="56"/>
      <c r="D4" s="56"/>
      <c r="E4" s="57"/>
      <c r="F4" s="57"/>
      <c r="G4" s="5" t="s">
        <v>56</v>
      </c>
      <c r="H4" s="6">
        <v>8.9</v>
      </c>
      <c r="I4" s="6" t="str">
        <f t="shared" si="0"/>
        <v>N/A</v>
      </c>
      <c r="J4"/>
    </row>
    <row r="5" spans="1:10">
      <c r="A5" s="54"/>
      <c r="B5" s="56"/>
      <c r="C5" s="56"/>
      <c r="D5" s="56"/>
      <c r="E5" s="57"/>
      <c r="F5" s="57"/>
      <c r="G5" s="5" t="s">
        <v>91</v>
      </c>
      <c r="H5" s="6">
        <v>9.08</v>
      </c>
      <c r="I5" s="6" t="str">
        <f t="shared" si="0"/>
        <v>N/A</v>
      </c>
      <c r="J5"/>
    </row>
    <row r="6" spans="1:10">
      <c r="A6" s="54"/>
      <c r="B6" s="56"/>
      <c r="C6" s="56"/>
      <c r="D6" s="56"/>
      <c r="E6" s="57"/>
      <c r="F6" s="57"/>
      <c r="G6" s="5"/>
      <c r="H6" s="6"/>
      <c r="I6" s="6" t="str">
        <f t="shared" si="0"/>
        <v/>
      </c>
      <c r="J6"/>
    </row>
    <row r="7" spans="1:10">
      <c r="A7" s="54"/>
      <c r="B7" s="56"/>
      <c r="C7" s="56"/>
      <c r="D7" s="56"/>
      <c r="E7" s="57"/>
      <c r="F7" s="57"/>
      <c r="G7" s="5"/>
      <c r="H7" s="6"/>
      <c r="I7" s="6" t="str">
        <f t="shared" si="0"/>
        <v/>
      </c>
      <c r="J7"/>
    </row>
    <row r="8" spans="1:10">
      <c r="A8" s="54"/>
      <c r="B8" s="56"/>
      <c r="C8" s="56"/>
      <c r="D8" s="56"/>
      <c r="E8" s="57"/>
      <c r="F8" s="57"/>
      <c r="G8" s="5"/>
      <c r="H8" s="6"/>
      <c r="I8" s="6" t="str">
        <f t="shared" si="0"/>
        <v/>
      </c>
    </row>
    <row r="9" spans="1:10">
      <c r="A9" s="54"/>
      <c r="B9" s="56"/>
      <c r="C9" s="56"/>
      <c r="D9" s="56"/>
      <c r="E9" s="57"/>
      <c r="F9" s="57"/>
      <c r="G9" s="5"/>
      <c r="H9" s="6"/>
      <c r="I9" s="6" t="str">
        <f t="shared" si="0"/>
        <v/>
      </c>
    </row>
    <row r="10" spans="1:10">
      <c r="A10" s="54"/>
      <c r="B10" s="56"/>
      <c r="C10" s="56"/>
      <c r="D10" s="56"/>
      <c r="E10" s="57"/>
      <c r="F10" s="57"/>
      <c r="G10" s="5"/>
      <c r="H10" s="6"/>
      <c r="I10" s="6" t="str">
        <f t="shared" si="0"/>
        <v/>
      </c>
    </row>
    <row r="11" spans="1:10">
      <c r="A11" s="54"/>
      <c r="B11" s="56"/>
      <c r="C11" s="56"/>
      <c r="D11" s="56"/>
      <c r="E11" s="57"/>
      <c r="F11" s="57"/>
      <c r="G11" s="5"/>
      <c r="H11" s="6"/>
      <c r="I11" s="6" t="str">
        <f t="shared" si="0"/>
        <v/>
      </c>
    </row>
    <row r="12" spans="1:10">
      <c r="A12" s="54"/>
      <c r="B12" s="56"/>
      <c r="C12" s="56"/>
      <c r="D12" s="56"/>
      <c r="E12" s="57"/>
      <c r="F12" s="57"/>
      <c r="G12" s="5"/>
      <c r="H12" s="6"/>
      <c r="I12" s="6" t="str">
        <f t="shared" si="0"/>
        <v/>
      </c>
    </row>
    <row r="13" spans="1:10">
      <c r="A13" s="54"/>
      <c r="B13" s="56"/>
      <c r="C13" s="56"/>
      <c r="D13" s="56"/>
      <c r="E13" s="57"/>
      <c r="F13" s="57"/>
      <c r="G13" s="5"/>
      <c r="H13" s="6"/>
      <c r="I13" s="6" t="str">
        <f t="shared" si="0"/>
        <v/>
      </c>
    </row>
    <row r="14" spans="1:10">
      <c r="A14" s="54"/>
      <c r="B14" s="56"/>
      <c r="C14" s="56"/>
      <c r="D14" s="56"/>
      <c r="E14" s="57"/>
      <c r="F14" s="57"/>
      <c r="G14" s="5"/>
      <c r="H14" s="6"/>
      <c r="I14" s="6" t="str">
        <f t="shared" si="0"/>
        <v/>
      </c>
    </row>
    <row r="15" spans="1:10">
      <c r="A15" s="54"/>
      <c r="B15" s="56"/>
      <c r="C15" s="56"/>
      <c r="D15" s="56"/>
      <c r="E15" s="57"/>
      <c r="F15" s="57"/>
      <c r="G15" s="5"/>
      <c r="H15" s="6"/>
      <c r="I15" s="6" t="str">
        <f t="shared" si="0"/>
        <v/>
      </c>
    </row>
    <row r="16" spans="1:10">
      <c r="A16" s="54"/>
      <c r="B16" s="56"/>
      <c r="C16" s="56"/>
      <c r="D16" s="56"/>
      <c r="E16" s="57"/>
      <c r="F16" s="57"/>
      <c r="G16" s="5"/>
      <c r="H16" s="6"/>
      <c r="I16" s="6" t="str">
        <f t="shared" si="0"/>
        <v/>
      </c>
    </row>
    <row r="17" spans="1:9">
      <c r="A17" s="54"/>
      <c r="B17" s="56"/>
      <c r="C17" s="56"/>
      <c r="D17" s="56"/>
      <c r="E17" s="57"/>
      <c r="F17" s="57"/>
      <c r="G17" s="5"/>
      <c r="H17" s="6"/>
      <c r="I17" s="6" t="str">
        <f t="shared" si="0"/>
        <v/>
      </c>
    </row>
    <row r="18" spans="1:9">
      <c r="A18" s="8"/>
      <c r="B18" s="9"/>
      <c r="C18" s="9"/>
      <c r="D18" s="9"/>
      <c r="E18" s="10"/>
      <c r="F18" s="10"/>
      <c r="G18" s="11"/>
      <c r="H18" s="12"/>
      <c r="I18" s="12"/>
    </row>
    <row r="19" spans="1:9" ht="38.25">
      <c r="A19" s="13"/>
      <c r="B19" s="3" t="s">
        <v>13</v>
      </c>
      <c r="C19" s="14" t="s">
        <v>14</v>
      </c>
      <c r="D19" s="15" t="s">
        <v>15</v>
      </c>
      <c r="E19" s="16" t="s">
        <v>16</v>
      </c>
      <c r="F19" s="15" t="s">
        <v>17</v>
      </c>
      <c r="G19" s="17"/>
      <c r="H19" s="18"/>
      <c r="I19" s="18"/>
    </row>
    <row r="20" spans="1:9">
      <c r="A20" s="19"/>
      <c r="B20" s="20">
        <f>IF(H23&lt;2,"N/A",(STDEV(H3:H17)))</f>
        <v>9.2915732431775686E-2</v>
      </c>
      <c r="C20" s="21">
        <f>IF(H23&lt;2,"N/A",(B20/D20))</f>
        <v>1.0350805692362684E-2</v>
      </c>
      <c r="D20" s="22">
        <f>AVERAGE(H3:H17)</f>
        <v>8.9766666666666666</v>
      </c>
      <c r="E20" s="23" t="str">
        <f>IF(H23&lt;2,"N/A",(IF(C20&lt;=0.25,"N/A",AVERAGE(I3:I17))))</f>
        <v>N/A</v>
      </c>
      <c r="F20" s="22">
        <f>MEDIAN(H3:H17)</f>
        <v>8.9499999999999993</v>
      </c>
      <c r="G20" s="24"/>
      <c r="H20" s="25"/>
      <c r="I20" s="25"/>
    </row>
    <row r="21" spans="1:9">
      <c r="A21" s="26"/>
      <c r="B21" s="27"/>
      <c r="C21" s="27"/>
      <c r="D21" s="27"/>
      <c r="E21" s="27"/>
      <c r="F21" s="27"/>
      <c r="G21" s="28"/>
      <c r="H21" s="28"/>
      <c r="I21" s="28"/>
    </row>
    <row r="22" spans="1:9">
      <c r="A22"/>
      <c r="B22" s="50" t="s">
        <v>18</v>
      </c>
      <c r="C22" s="50"/>
      <c r="D22" s="51">
        <f>IF(C20&lt;=0.25,D20,MIN(E20:F20))</f>
        <v>8.9766666666666666</v>
      </c>
      <c r="E22" s="51"/>
      <c r="F22"/>
      <c r="G22"/>
      <c r="H22"/>
      <c r="I22"/>
    </row>
    <row r="23" spans="1:9">
      <c r="A23"/>
      <c r="B23" s="50" t="s">
        <v>19</v>
      </c>
      <c r="C23" s="50"/>
      <c r="D23" s="51">
        <f>ROUND(D22,2)*F3</f>
        <v>2245</v>
      </c>
      <c r="E23" s="51"/>
      <c r="F23"/>
      <c r="G23" s="29" t="s">
        <v>20</v>
      </c>
      <c r="H23" s="30">
        <f>COUNT(H3:H17)</f>
        <v>3</v>
      </c>
      <c r="I23"/>
    </row>
    <row r="24" spans="1:9">
      <c r="A24"/>
      <c r="B24" s="31"/>
      <c r="C24" s="31"/>
      <c r="D24" s="25"/>
      <c r="E24" s="25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 s="52" t="s">
        <v>21</v>
      </c>
      <c r="B26" s="52"/>
      <c r="C26" s="52"/>
      <c r="D26" s="52"/>
      <c r="E26" s="52"/>
      <c r="F26" s="52"/>
      <c r="G26" s="52"/>
      <c r="H26" s="52"/>
      <c r="I26" s="52"/>
    </row>
    <row r="27" spans="1:9">
      <c r="A27" s="48" t="s">
        <v>22</v>
      </c>
      <c r="B27" s="48"/>
      <c r="C27" s="48"/>
      <c r="D27" s="48"/>
      <c r="E27" s="48"/>
      <c r="F27" s="48"/>
      <c r="G27" s="48"/>
      <c r="H27" s="48"/>
      <c r="I27" s="48"/>
    </row>
    <row r="28" spans="1:9">
      <c r="A28" s="48" t="s">
        <v>23</v>
      </c>
      <c r="B28" s="48"/>
      <c r="C28" s="48"/>
      <c r="D28" s="48"/>
      <c r="E28" s="48"/>
      <c r="F28" s="48"/>
      <c r="G28" s="48"/>
      <c r="H28" s="48"/>
      <c r="I28" s="48"/>
    </row>
    <row r="29" spans="1:9" ht="25.5" customHeight="1">
      <c r="A29" s="49" t="s">
        <v>24</v>
      </c>
      <c r="B29" s="49"/>
      <c r="C29" s="49"/>
      <c r="D29" s="49"/>
      <c r="E29" s="49"/>
      <c r="F29" s="49"/>
      <c r="G29" s="49"/>
      <c r="H29" s="49"/>
      <c r="I29" s="49"/>
    </row>
    <row r="30" spans="1:9">
      <c r="A30" s="48" t="s">
        <v>25</v>
      </c>
      <c r="B30" s="48"/>
      <c r="C30" s="48"/>
      <c r="D30" s="48"/>
      <c r="E30" s="48"/>
      <c r="F30" s="48"/>
      <c r="G30" s="48"/>
      <c r="H30" s="48"/>
      <c r="I30" s="48"/>
    </row>
    <row r="31" spans="1:9">
      <c r="A31" s="48" t="s">
        <v>26</v>
      </c>
      <c r="B31" s="48"/>
      <c r="C31" s="48"/>
      <c r="D31" s="48"/>
      <c r="E31" s="48"/>
      <c r="F31" s="48"/>
      <c r="G31" s="48"/>
      <c r="H31" s="48"/>
      <c r="I31" s="48"/>
    </row>
    <row r="32" spans="1:9" ht="25.5" customHeight="1">
      <c r="A32" s="47" t="s">
        <v>27</v>
      </c>
      <c r="B32" s="47"/>
      <c r="C32" s="47"/>
      <c r="D32" s="47"/>
      <c r="E32" s="47"/>
      <c r="F32" s="47"/>
      <c r="G32" s="47"/>
      <c r="H32" s="47"/>
      <c r="I32" s="47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32:I32"/>
    <mergeCell ref="A27:I27"/>
    <mergeCell ref="A28:I28"/>
    <mergeCell ref="A29:I29"/>
    <mergeCell ref="A30:I30"/>
    <mergeCell ref="A31:I31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view="pageBreakPreview" zoomScaleNormal="100" zoomScaleSheetLayoutView="100" workbookViewId="0">
      <selection activeCell="G24" sqref="G24"/>
    </sheetView>
  </sheetViews>
  <sheetFormatPr defaultRowHeight="12.75"/>
  <cols>
    <col min="1" max="1" width="11.5703125" style="1"/>
    <col min="2" max="3" width="9" style="1"/>
    <col min="4" max="4" width="10.140625" style="1"/>
    <col min="5" max="5" width="9" style="1"/>
    <col min="6" max="6" width="10.140625" style="1"/>
    <col min="7" max="7" width="38.7109375" style="1"/>
    <col min="8" max="8" width="10.140625" style="1"/>
    <col min="9" max="9" width="8.5703125" style="1"/>
    <col min="10" max="1025" width="9" style="1"/>
  </cols>
  <sheetData>
    <row r="1" spans="1:9" ht="15.75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 ht="25.5">
      <c r="A2" s="54" t="s">
        <v>57</v>
      </c>
      <c r="B2" s="55" t="s">
        <v>2</v>
      </c>
      <c r="C2" s="55"/>
      <c r="D2" s="55"/>
      <c r="E2" s="2" t="s">
        <v>3</v>
      </c>
      <c r="F2" s="2" t="s">
        <v>4</v>
      </c>
      <c r="G2" s="2" t="s">
        <v>5</v>
      </c>
      <c r="H2" s="3" t="s">
        <v>6</v>
      </c>
      <c r="I2" s="4" t="s">
        <v>7</v>
      </c>
    </row>
    <row r="3" spans="1:9" ht="12.75" customHeight="1">
      <c r="A3" s="54"/>
      <c r="B3" s="56" t="s">
        <v>58</v>
      </c>
      <c r="C3" s="56"/>
      <c r="D3" s="56"/>
      <c r="E3" s="57" t="s">
        <v>52</v>
      </c>
      <c r="F3" s="59">
        <v>600</v>
      </c>
      <c r="G3" s="32" t="s">
        <v>56</v>
      </c>
      <c r="H3" s="6">
        <v>1.78</v>
      </c>
      <c r="I3" s="6">
        <f t="shared" ref="I3:I17" si="0">IF(H3="","",(IF($C$20&lt;0.25,"N/A",IF(H3&lt;=($D$20+$B$20),H3,"Descartado"))))</f>
        <v>1.78</v>
      </c>
    </row>
    <row r="4" spans="1:9">
      <c r="A4" s="54"/>
      <c r="B4" s="56"/>
      <c r="C4" s="56"/>
      <c r="D4" s="56"/>
      <c r="E4" s="57"/>
      <c r="F4" s="57"/>
      <c r="G4" s="5" t="s">
        <v>34</v>
      </c>
      <c r="H4" s="6">
        <v>2.29</v>
      </c>
      <c r="I4" s="6">
        <f t="shared" si="0"/>
        <v>2.29</v>
      </c>
    </row>
    <row r="5" spans="1:9">
      <c r="A5" s="54"/>
      <c r="B5" s="56"/>
      <c r="C5" s="56"/>
      <c r="D5" s="56"/>
      <c r="E5" s="57"/>
      <c r="F5" s="57"/>
      <c r="G5" s="5" t="s">
        <v>59</v>
      </c>
      <c r="H5" s="6">
        <v>2.59</v>
      </c>
      <c r="I5" s="6">
        <f t="shared" si="0"/>
        <v>2.59</v>
      </c>
    </row>
    <row r="6" spans="1:9">
      <c r="A6" s="54"/>
      <c r="B6" s="56"/>
      <c r="C6" s="56"/>
      <c r="D6" s="56"/>
      <c r="E6" s="57"/>
      <c r="F6" s="57"/>
      <c r="G6" s="5" t="s">
        <v>60</v>
      </c>
      <c r="H6" s="6">
        <v>0.69</v>
      </c>
      <c r="I6" s="6">
        <f t="shared" si="0"/>
        <v>0.69</v>
      </c>
    </row>
    <row r="7" spans="1:9">
      <c r="A7" s="54"/>
      <c r="B7" s="56"/>
      <c r="C7" s="56"/>
      <c r="D7" s="56"/>
      <c r="E7" s="57"/>
      <c r="F7" s="57"/>
      <c r="G7" s="5"/>
      <c r="H7" s="6"/>
      <c r="I7" s="6" t="str">
        <f t="shared" si="0"/>
        <v/>
      </c>
    </row>
    <row r="8" spans="1:9">
      <c r="A8" s="54"/>
      <c r="B8" s="56"/>
      <c r="C8" s="56"/>
      <c r="D8" s="56"/>
      <c r="E8" s="57"/>
      <c r="F8" s="57"/>
      <c r="G8" s="5"/>
      <c r="H8" s="6"/>
      <c r="I8" s="6" t="str">
        <f t="shared" si="0"/>
        <v/>
      </c>
    </row>
    <row r="9" spans="1:9">
      <c r="A9" s="54"/>
      <c r="B9" s="56"/>
      <c r="C9" s="56"/>
      <c r="D9" s="56"/>
      <c r="E9" s="57"/>
      <c r="F9" s="57"/>
      <c r="G9" s="5"/>
      <c r="H9" s="6"/>
      <c r="I9" s="6" t="str">
        <f t="shared" si="0"/>
        <v/>
      </c>
    </row>
    <row r="10" spans="1:9">
      <c r="A10" s="54"/>
      <c r="B10" s="56"/>
      <c r="C10" s="56"/>
      <c r="D10" s="56"/>
      <c r="E10" s="57"/>
      <c r="F10" s="57"/>
      <c r="G10" s="5"/>
      <c r="H10" s="6"/>
      <c r="I10" s="6" t="str">
        <f t="shared" si="0"/>
        <v/>
      </c>
    </row>
    <row r="11" spans="1:9">
      <c r="A11" s="54"/>
      <c r="B11" s="56"/>
      <c r="C11" s="56"/>
      <c r="D11" s="56"/>
      <c r="E11" s="57"/>
      <c r="F11" s="57"/>
      <c r="G11" s="5"/>
      <c r="H11" s="6"/>
      <c r="I11" s="6" t="str">
        <f t="shared" si="0"/>
        <v/>
      </c>
    </row>
    <row r="12" spans="1:9">
      <c r="A12" s="54"/>
      <c r="B12" s="56"/>
      <c r="C12" s="56"/>
      <c r="D12" s="56"/>
      <c r="E12" s="57"/>
      <c r="F12" s="57"/>
      <c r="G12" s="5"/>
      <c r="H12" s="6"/>
      <c r="I12" s="6" t="str">
        <f t="shared" si="0"/>
        <v/>
      </c>
    </row>
    <row r="13" spans="1:9">
      <c r="A13" s="54"/>
      <c r="B13" s="56"/>
      <c r="C13" s="56"/>
      <c r="D13" s="56"/>
      <c r="E13" s="57"/>
      <c r="F13" s="57"/>
      <c r="G13" s="5"/>
      <c r="H13" s="6"/>
      <c r="I13" s="6" t="str">
        <f t="shared" si="0"/>
        <v/>
      </c>
    </row>
    <row r="14" spans="1:9">
      <c r="A14" s="54"/>
      <c r="B14" s="56"/>
      <c r="C14" s="56"/>
      <c r="D14" s="56"/>
      <c r="E14" s="57"/>
      <c r="F14" s="57"/>
      <c r="G14" s="5"/>
      <c r="H14" s="6"/>
      <c r="I14" s="6" t="str">
        <f t="shared" si="0"/>
        <v/>
      </c>
    </row>
    <row r="15" spans="1:9">
      <c r="A15" s="54"/>
      <c r="B15" s="56"/>
      <c r="C15" s="56"/>
      <c r="D15" s="56"/>
      <c r="E15" s="57"/>
      <c r="F15" s="57"/>
      <c r="G15" s="5"/>
      <c r="H15" s="6"/>
      <c r="I15" s="6" t="str">
        <f t="shared" si="0"/>
        <v/>
      </c>
    </row>
    <row r="16" spans="1:9">
      <c r="A16" s="54"/>
      <c r="B16" s="56"/>
      <c r="C16" s="56"/>
      <c r="D16" s="56"/>
      <c r="E16" s="57"/>
      <c r="F16" s="57"/>
      <c r="G16" s="5"/>
      <c r="H16" s="6"/>
      <c r="I16" s="6" t="str">
        <f t="shared" si="0"/>
        <v/>
      </c>
    </row>
    <row r="17" spans="1:9">
      <c r="A17" s="54"/>
      <c r="B17" s="56"/>
      <c r="C17" s="56"/>
      <c r="D17" s="56"/>
      <c r="E17" s="57"/>
      <c r="F17" s="57"/>
      <c r="G17" s="5"/>
      <c r="H17" s="6"/>
      <c r="I17" s="6" t="str">
        <f t="shared" si="0"/>
        <v/>
      </c>
    </row>
    <row r="18" spans="1:9">
      <c r="A18" s="8"/>
      <c r="B18" s="9"/>
      <c r="C18" s="9"/>
      <c r="D18" s="9"/>
      <c r="E18" s="10"/>
      <c r="F18" s="10"/>
      <c r="G18" s="11"/>
      <c r="H18" s="12"/>
      <c r="I18" s="12"/>
    </row>
    <row r="19" spans="1:9" ht="38.25">
      <c r="A19" s="13"/>
      <c r="B19" s="3" t="s">
        <v>13</v>
      </c>
      <c r="C19" s="14" t="s">
        <v>14</v>
      </c>
      <c r="D19" s="15" t="s">
        <v>15</v>
      </c>
      <c r="E19" s="16" t="s">
        <v>16</v>
      </c>
      <c r="F19" s="15" t="s">
        <v>17</v>
      </c>
      <c r="G19" s="17"/>
      <c r="H19" s="18"/>
      <c r="I19" s="18"/>
    </row>
    <row r="20" spans="1:9">
      <c r="A20" s="19"/>
      <c r="B20" s="20">
        <f>IF(H23&lt;2,"N/A",(STDEV(H3:H17)))</f>
        <v>0.83488023093135977</v>
      </c>
      <c r="C20" s="21">
        <f>IF(H23&lt;2,"N/A",(B20/D20))</f>
        <v>0.45435658826196451</v>
      </c>
      <c r="D20" s="22">
        <f>AVERAGE(H3:H17)</f>
        <v>1.8374999999999999</v>
      </c>
      <c r="E20" s="23">
        <f>IF(H23&lt;2,"N/A",(IF(C20&lt;=0.25,"N/A",AVERAGE(I3:I17))))</f>
        <v>1.8374999999999999</v>
      </c>
      <c r="F20" s="22">
        <f>MEDIAN(H3:H17)</f>
        <v>2.0350000000000001</v>
      </c>
      <c r="G20" s="24"/>
      <c r="H20" s="25"/>
      <c r="I20" s="25"/>
    </row>
    <row r="21" spans="1:9">
      <c r="A21" s="26"/>
      <c r="B21" s="27"/>
      <c r="C21" s="27"/>
      <c r="D21" s="27"/>
      <c r="E21" s="27"/>
      <c r="F21" s="27"/>
      <c r="G21" s="28"/>
      <c r="H21" s="28"/>
      <c r="I21" s="28"/>
    </row>
    <row r="22" spans="1:9">
      <c r="A22"/>
      <c r="B22" s="50" t="s">
        <v>18</v>
      </c>
      <c r="C22" s="50"/>
      <c r="D22" s="51">
        <f>IF(C20&lt;=0.25,D20,MIN(E20:F20))</f>
        <v>1.8374999999999999</v>
      </c>
      <c r="E22" s="51"/>
      <c r="F22"/>
      <c r="G22"/>
      <c r="H22"/>
      <c r="I22"/>
    </row>
    <row r="23" spans="1:9">
      <c r="A23"/>
      <c r="B23" s="50" t="s">
        <v>19</v>
      </c>
      <c r="C23" s="50"/>
      <c r="D23" s="51">
        <f>ROUND(D22,2)*F3</f>
        <v>1104</v>
      </c>
      <c r="E23" s="51"/>
      <c r="F23"/>
      <c r="G23" s="29" t="s">
        <v>20</v>
      </c>
      <c r="H23" s="30">
        <f>COUNT(H3:H17)</f>
        <v>4</v>
      </c>
      <c r="I23"/>
    </row>
    <row r="24" spans="1:9">
      <c r="A24"/>
      <c r="B24" s="31"/>
      <c r="C24" s="31"/>
      <c r="D24" s="25"/>
      <c r="E24" s="25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 s="52" t="s">
        <v>21</v>
      </c>
      <c r="B26" s="52"/>
      <c r="C26" s="52"/>
      <c r="D26" s="52"/>
      <c r="E26" s="52"/>
      <c r="F26" s="52"/>
      <c r="G26" s="52"/>
      <c r="H26" s="52"/>
      <c r="I26" s="52"/>
    </row>
    <row r="27" spans="1:9">
      <c r="A27" s="48" t="s">
        <v>22</v>
      </c>
      <c r="B27" s="48"/>
      <c r="C27" s="48"/>
      <c r="D27" s="48"/>
      <c r="E27" s="48"/>
      <c r="F27" s="48"/>
      <c r="G27" s="48"/>
      <c r="H27" s="48"/>
      <c r="I27" s="48"/>
    </row>
    <row r="28" spans="1:9">
      <c r="A28" s="48" t="s">
        <v>23</v>
      </c>
      <c r="B28" s="48"/>
      <c r="C28" s="48"/>
      <c r="D28" s="48"/>
      <c r="E28" s="48"/>
      <c r="F28" s="48"/>
      <c r="G28" s="48"/>
      <c r="H28" s="48"/>
      <c r="I28" s="48"/>
    </row>
    <row r="29" spans="1:9" ht="25.5" customHeight="1">
      <c r="A29" s="49" t="s">
        <v>24</v>
      </c>
      <c r="B29" s="49"/>
      <c r="C29" s="49"/>
      <c r="D29" s="49"/>
      <c r="E29" s="49"/>
      <c r="F29" s="49"/>
      <c r="G29" s="49"/>
      <c r="H29" s="49"/>
      <c r="I29" s="49"/>
    </row>
    <row r="30" spans="1:9">
      <c r="A30" s="48" t="s">
        <v>25</v>
      </c>
      <c r="B30" s="48"/>
      <c r="C30" s="48"/>
      <c r="D30" s="48"/>
      <c r="E30" s="48"/>
      <c r="F30" s="48"/>
      <c r="G30" s="48"/>
      <c r="H30" s="48"/>
      <c r="I30" s="48"/>
    </row>
    <row r="31" spans="1:9">
      <c r="A31" s="48" t="s">
        <v>26</v>
      </c>
      <c r="B31" s="48"/>
      <c r="C31" s="48"/>
      <c r="D31" s="48"/>
      <c r="E31" s="48"/>
      <c r="F31" s="48"/>
      <c r="G31" s="48"/>
      <c r="H31" s="48"/>
      <c r="I31" s="48"/>
    </row>
    <row r="32" spans="1:9" ht="25.5" customHeight="1">
      <c r="A32" s="47" t="s">
        <v>27</v>
      </c>
      <c r="B32" s="47"/>
      <c r="C32" s="47"/>
      <c r="D32" s="47"/>
      <c r="E32" s="47"/>
      <c r="F32" s="47"/>
      <c r="G32" s="47"/>
      <c r="H32" s="47"/>
      <c r="I32" s="47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32:I32"/>
    <mergeCell ref="A27:I27"/>
    <mergeCell ref="A28:I28"/>
    <mergeCell ref="A29:I29"/>
    <mergeCell ref="A30:I30"/>
    <mergeCell ref="A31:I31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view="pageBreakPreview" zoomScaleNormal="100" zoomScaleSheetLayoutView="100" workbookViewId="0">
      <selection activeCell="G24" sqref="G24"/>
    </sheetView>
  </sheetViews>
  <sheetFormatPr defaultRowHeight="12.75"/>
  <cols>
    <col min="1" max="1" width="11.5703125" style="1"/>
    <col min="2" max="3" width="9" style="1"/>
    <col min="4" max="4" width="10.140625" style="1"/>
    <col min="5" max="5" width="9" style="1"/>
    <col min="6" max="6" width="10.140625" style="1"/>
    <col min="7" max="7" width="38.7109375" style="1"/>
    <col min="8" max="9" width="10.140625" style="1"/>
    <col min="10" max="1025" width="9" style="1"/>
  </cols>
  <sheetData>
    <row r="1" spans="1:9" ht="15.75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>
      <c r="A2" s="54" t="s">
        <v>61</v>
      </c>
      <c r="B2" s="55" t="s">
        <v>2</v>
      </c>
      <c r="C2" s="55"/>
      <c r="D2" s="55"/>
      <c r="E2" s="2" t="s">
        <v>3</v>
      </c>
      <c r="F2" s="2" t="s">
        <v>4</v>
      </c>
      <c r="G2" s="2" t="s">
        <v>5</v>
      </c>
      <c r="H2" s="3" t="s">
        <v>6</v>
      </c>
      <c r="I2" s="4" t="s">
        <v>7</v>
      </c>
    </row>
    <row r="3" spans="1:9" ht="12.75" customHeight="1">
      <c r="A3" s="54"/>
      <c r="B3" s="56" t="s">
        <v>62</v>
      </c>
      <c r="C3" s="56"/>
      <c r="D3" s="56"/>
      <c r="E3" s="57" t="s">
        <v>52</v>
      </c>
      <c r="F3" s="59">
        <v>600</v>
      </c>
      <c r="G3" s="32" t="s">
        <v>56</v>
      </c>
      <c r="H3" s="6">
        <v>1.79</v>
      </c>
      <c r="I3" s="6" t="str">
        <f t="shared" ref="I3:I17" si="0">IF(H3="","",(IF($C$20&lt;0.25,"N/A",IF(H3&lt;=($D$20+$B$20),H3,"Descartado"))))</f>
        <v>N/A</v>
      </c>
    </row>
    <row r="4" spans="1:9">
      <c r="A4" s="54"/>
      <c r="B4" s="56"/>
      <c r="C4" s="56"/>
      <c r="D4" s="56"/>
      <c r="E4" s="57"/>
      <c r="F4" s="57"/>
      <c r="G4" s="5" t="s">
        <v>63</v>
      </c>
      <c r="H4" s="6">
        <v>1.3</v>
      </c>
      <c r="I4" s="6" t="str">
        <f t="shared" si="0"/>
        <v>N/A</v>
      </c>
    </row>
    <row r="5" spans="1:9">
      <c r="A5" s="54"/>
      <c r="B5" s="56"/>
      <c r="C5" s="56"/>
      <c r="D5" s="56"/>
      <c r="E5" s="57"/>
      <c r="F5" s="57"/>
      <c r="G5" s="5" t="s">
        <v>64</v>
      </c>
      <c r="H5" s="6">
        <v>1.29</v>
      </c>
      <c r="I5" s="6" t="str">
        <f t="shared" si="0"/>
        <v>N/A</v>
      </c>
    </row>
    <row r="6" spans="1:9">
      <c r="A6" s="54"/>
      <c r="B6" s="56"/>
      <c r="C6" s="56"/>
      <c r="D6" s="56"/>
      <c r="E6" s="57"/>
      <c r="F6" s="57"/>
      <c r="G6" s="5"/>
      <c r="H6" s="6"/>
      <c r="I6" s="6" t="str">
        <f t="shared" si="0"/>
        <v/>
      </c>
    </row>
    <row r="7" spans="1:9">
      <c r="A7" s="54"/>
      <c r="B7" s="56"/>
      <c r="C7" s="56"/>
      <c r="D7" s="56"/>
      <c r="E7" s="57"/>
      <c r="F7" s="57"/>
      <c r="G7" s="5"/>
      <c r="H7" s="6"/>
      <c r="I7" s="6" t="str">
        <f t="shared" si="0"/>
        <v/>
      </c>
    </row>
    <row r="8" spans="1:9">
      <c r="A8" s="54"/>
      <c r="B8" s="56"/>
      <c r="C8" s="56"/>
      <c r="D8" s="56"/>
      <c r="E8" s="57"/>
      <c r="F8" s="57"/>
      <c r="G8" s="5"/>
      <c r="H8" s="6"/>
      <c r="I8" s="6" t="str">
        <f t="shared" si="0"/>
        <v/>
      </c>
    </row>
    <row r="9" spans="1:9">
      <c r="A9" s="54"/>
      <c r="B9" s="56"/>
      <c r="C9" s="56"/>
      <c r="D9" s="56"/>
      <c r="E9" s="57"/>
      <c r="F9" s="57"/>
      <c r="G9" s="5"/>
      <c r="H9" s="6"/>
      <c r="I9" s="6" t="str">
        <f t="shared" si="0"/>
        <v/>
      </c>
    </row>
    <row r="10" spans="1:9">
      <c r="A10" s="54"/>
      <c r="B10" s="56"/>
      <c r="C10" s="56"/>
      <c r="D10" s="56"/>
      <c r="E10" s="57"/>
      <c r="F10" s="57"/>
      <c r="G10" s="5"/>
      <c r="H10" s="6"/>
      <c r="I10" s="6" t="str">
        <f t="shared" si="0"/>
        <v/>
      </c>
    </row>
    <row r="11" spans="1:9">
      <c r="A11" s="54"/>
      <c r="B11" s="56"/>
      <c r="C11" s="56"/>
      <c r="D11" s="56"/>
      <c r="E11" s="57"/>
      <c r="F11" s="57"/>
      <c r="G11" s="5"/>
      <c r="H11" s="6"/>
      <c r="I11" s="6" t="str">
        <f t="shared" si="0"/>
        <v/>
      </c>
    </row>
    <row r="12" spans="1:9">
      <c r="A12" s="54"/>
      <c r="B12" s="56"/>
      <c r="C12" s="56"/>
      <c r="D12" s="56"/>
      <c r="E12" s="57"/>
      <c r="F12" s="57"/>
      <c r="G12" s="5"/>
      <c r="H12" s="6"/>
      <c r="I12" s="6" t="str">
        <f t="shared" si="0"/>
        <v/>
      </c>
    </row>
    <row r="13" spans="1:9">
      <c r="A13" s="54"/>
      <c r="B13" s="56"/>
      <c r="C13" s="56"/>
      <c r="D13" s="56"/>
      <c r="E13" s="57"/>
      <c r="F13" s="57"/>
      <c r="G13" s="5"/>
      <c r="H13" s="6"/>
      <c r="I13" s="6" t="str">
        <f t="shared" si="0"/>
        <v/>
      </c>
    </row>
    <row r="14" spans="1:9">
      <c r="A14" s="54"/>
      <c r="B14" s="56"/>
      <c r="C14" s="56"/>
      <c r="D14" s="56"/>
      <c r="E14" s="57"/>
      <c r="F14" s="57"/>
      <c r="G14" s="5"/>
      <c r="H14" s="6"/>
      <c r="I14" s="6" t="str">
        <f t="shared" si="0"/>
        <v/>
      </c>
    </row>
    <row r="15" spans="1:9">
      <c r="A15" s="54"/>
      <c r="B15" s="56"/>
      <c r="C15" s="56"/>
      <c r="D15" s="56"/>
      <c r="E15" s="57"/>
      <c r="F15" s="57"/>
      <c r="G15" s="5"/>
      <c r="H15" s="6"/>
      <c r="I15" s="6" t="str">
        <f t="shared" si="0"/>
        <v/>
      </c>
    </row>
    <row r="16" spans="1:9">
      <c r="A16" s="54"/>
      <c r="B16" s="56"/>
      <c r="C16" s="56"/>
      <c r="D16" s="56"/>
      <c r="E16" s="57"/>
      <c r="F16" s="57"/>
      <c r="G16" s="5"/>
      <c r="H16" s="6"/>
      <c r="I16" s="6" t="str">
        <f t="shared" si="0"/>
        <v/>
      </c>
    </row>
    <row r="17" spans="1:9">
      <c r="A17" s="54"/>
      <c r="B17" s="56"/>
      <c r="C17" s="56"/>
      <c r="D17" s="56"/>
      <c r="E17" s="57"/>
      <c r="F17" s="57"/>
      <c r="G17" s="5"/>
      <c r="H17" s="6"/>
      <c r="I17" s="6" t="str">
        <f t="shared" si="0"/>
        <v/>
      </c>
    </row>
    <row r="18" spans="1:9">
      <c r="A18" s="8"/>
      <c r="B18" s="9"/>
      <c r="C18" s="9"/>
      <c r="D18" s="9"/>
      <c r="E18" s="10"/>
      <c r="F18" s="10"/>
      <c r="G18" s="11"/>
      <c r="H18" s="12"/>
      <c r="I18" s="12"/>
    </row>
    <row r="19" spans="1:9" ht="38.25">
      <c r="A19" s="13"/>
      <c r="B19" s="3" t="s">
        <v>13</v>
      </c>
      <c r="C19" s="14" t="s">
        <v>14</v>
      </c>
      <c r="D19" s="15" t="s">
        <v>15</v>
      </c>
      <c r="E19" s="16" t="s">
        <v>16</v>
      </c>
      <c r="F19" s="15" t="s">
        <v>17</v>
      </c>
      <c r="G19" s="17"/>
      <c r="H19" s="18"/>
      <c r="I19" s="18"/>
    </row>
    <row r="20" spans="1:9">
      <c r="A20" s="19"/>
      <c r="B20" s="20">
        <f>IF(H23&lt;2,"N/A",(STDEV(H3:H17)))</f>
        <v>0.28583211855912921</v>
      </c>
      <c r="C20" s="21">
        <f>IF(H23&lt;2,"N/A",(B20/D20))</f>
        <v>0.19577542367063644</v>
      </c>
      <c r="D20" s="22">
        <f>AVERAGE(H3:H17)</f>
        <v>1.46</v>
      </c>
      <c r="E20" s="23" t="str">
        <f>IF(H23&lt;2,"N/A",(IF(C20&lt;=0.25,"N/A",AVERAGE(I3:I17))))</f>
        <v>N/A</v>
      </c>
      <c r="F20" s="22">
        <f>MEDIAN(H3:H17)</f>
        <v>1.3</v>
      </c>
      <c r="G20" s="24"/>
      <c r="H20" s="25"/>
      <c r="I20" s="25"/>
    </row>
    <row r="21" spans="1:9">
      <c r="A21" s="26"/>
      <c r="B21" s="27"/>
      <c r="C21" s="27"/>
      <c r="D21" s="27"/>
      <c r="E21" s="27"/>
      <c r="F21" s="27"/>
      <c r="G21" s="28"/>
      <c r="H21" s="28"/>
      <c r="I21" s="28"/>
    </row>
    <row r="22" spans="1:9">
      <c r="A22"/>
      <c r="B22" s="50" t="s">
        <v>18</v>
      </c>
      <c r="C22" s="50"/>
      <c r="D22" s="51">
        <f>IF(C20&lt;=0.25,D20,MIN(E20:F20))</f>
        <v>1.46</v>
      </c>
      <c r="E22" s="51"/>
      <c r="F22"/>
      <c r="G22"/>
      <c r="H22"/>
      <c r="I22"/>
    </row>
    <row r="23" spans="1:9">
      <c r="A23"/>
      <c r="B23" s="50" t="s">
        <v>19</v>
      </c>
      <c r="C23" s="50"/>
      <c r="D23" s="51">
        <f>ROUND(D22,2)*F3</f>
        <v>876</v>
      </c>
      <c r="E23" s="51"/>
      <c r="F23"/>
      <c r="G23" s="29" t="s">
        <v>20</v>
      </c>
      <c r="H23" s="30">
        <f>COUNT(H3:H17)</f>
        <v>3</v>
      </c>
      <c r="I23"/>
    </row>
    <row r="24" spans="1:9">
      <c r="A24"/>
      <c r="B24" s="31"/>
      <c r="C24" s="31"/>
      <c r="D24" s="25"/>
      <c r="E24" s="25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 s="52" t="s">
        <v>21</v>
      </c>
      <c r="B26" s="52"/>
      <c r="C26" s="52"/>
      <c r="D26" s="52"/>
      <c r="E26" s="52"/>
      <c r="F26" s="52"/>
      <c r="G26" s="52"/>
      <c r="H26" s="52"/>
      <c r="I26" s="52"/>
    </row>
    <row r="27" spans="1:9">
      <c r="A27" s="48" t="s">
        <v>22</v>
      </c>
      <c r="B27" s="48"/>
      <c r="C27" s="48"/>
      <c r="D27" s="48"/>
      <c r="E27" s="48"/>
      <c r="F27" s="48"/>
      <c r="G27" s="48"/>
      <c r="H27" s="48"/>
      <c r="I27" s="48"/>
    </row>
    <row r="28" spans="1:9">
      <c r="A28" s="48" t="s">
        <v>23</v>
      </c>
      <c r="B28" s="48"/>
      <c r="C28" s="48"/>
      <c r="D28" s="48"/>
      <c r="E28" s="48"/>
      <c r="F28" s="48"/>
      <c r="G28" s="48"/>
      <c r="H28" s="48"/>
      <c r="I28" s="48"/>
    </row>
    <row r="29" spans="1:9" ht="25.5" customHeight="1">
      <c r="A29" s="49" t="s">
        <v>24</v>
      </c>
      <c r="B29" s="49"/>
      <c r="C29" s="49"/>
      <c r="D29" s="49"/>
      <c r="E29" s="49"/>
      <c r="F29" s="49"/>
      <c r="G29" s="49"/>
      <c r="H29" s="49"/>
      <c r="I29" s="49"/>
    </row>
    <row r="30" spans="1:9">
      <c r="A30" s="48" t="s">
        <v>25</v>
      </c>
      <c r="B30" s="48"/>
      <c r="C30" s="48"/>
      <c r="D30" s="48"/>
      <c r="E30" s="48"/>
      <c r="F30" s="48"/>
      <c r="G30" s="48"/>
      <c r="H30" s="48"/>
      <c r="I30" s="48"/>
    </row>
    <row r="31" spans="1:9">
      <c r="A31" s="48" t="s">
        <v>26</v>
      </c>
      <c r="B31" s="48"/>
      <c r="C31" s="48"/>
      <c r="D31" s="48"/>
      <c r="E31" s="48"/>
      <c r="F31" s="48"/>
      <c r="G31" s="48"/>
      <c r="H31" s="48"/>
      <c r="I31" s="48"/>
    </row>
    <row r="32" spans="1:9" ht="25.5" customHeight="1">
      <c r="A32" s="47" t="s">
        <v>27</v>
      </c>
      <c r="B32" s="47"/>
      <c r="C32" s="47"/>
      <c r="D32" s="47"/>
      <c r="E32" s="47"/>
      <c r="F32" s="47"/>
      <c r="G32" s="47"/>
      <c r="H32" s="47"/>
      <c r="I32" s="47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32:I32"/>
    <mergeCell ref="A27:I27"/>
    <mergeCell ref="A28:I28"/>
    <mergeCell ref="A29:I29"/>
    <mergeCell ref="A30:I30"/>
    <mergeCell ref="A31:I31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1</vt:i4>
      </vt:variant>
    </vt:vector>
  </HeadingPairs>
  <TitlesOfParts>
    <vt:vector size="17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TOTAL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Elias Santos Vieira Ramos</cp:lastModifiedBy>
  <cp:revision>1</cp:revision>
  <cp:lastPrinted>2020-01-31T16:12:57Z</cp:lastPrinted>
  <dcterms:created xsi:type="dcterms:W3CDTF">2019-01-16T20:04:04Z</dcterms:created>
  <dcterms:modified xsi:type="dcterms:W3CDTF">2020-02-03T15:47:31Z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